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b764d4743ab548b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uynh Quoc Thai\Kinh te Nganh\Tham muu de xuat so nganh\So Giao thong van tai\Nam 2022\Tham mưu Dau Noi Quoc lo tren dia ban tinh\"/>
    </mc:Choice>
  </mc:AlternateContent>
  <bookViews>
    <workbookView xWindow="10395" yWindow="0" windowWidth="13500" windowHeight="11355" tabRatio="857" firstSheet="9" activeTab="9"/>
  </bookViews>
  <sheets>
    <sheet name="QL53" sheetId="6" state="hidden" r:id="rId1"/>
    <sheet name="QL54" sheetId="7" state="hidden" r:id="rId2"/>
    <sheet name="QL57" sheetId="1" state="hidden" r:id="rId3"/>
    <sheet name="QL80" sheetId="4" state="hidden" r:id="rId4"/>
    <sheet name="QL1A (TRANH)" sheetId="5" state="hidden" r:id="rId5"/>
    <sheet name="QL1A" sheetId="8" state="hidden" r:id="rId6"/>
    <sheet name="QL1A (TX.Bình Minh)" sheetId="11" state="hidden" r:id="rId7"/>
    <sheet name="Thong ke CHXD" sheetId="18" state="hidden" r:id="rId8"/>
    <sheet name="HT CT Đường (2)" sheetId="24" state="hidden" r:id="rId9"/>
    <sheet name="DS trinh phe duyet" sheetId="35" r:id="rId10"/>
    <sheet name="QH CHXD" sheetId="38" state="hidden" r:id="rId11"/>
    <sheet name="Tong hop Thoa thuan de xuat" sheetId="29" state="hidden" r:id="rId12"/>
  </sheets>
  <definedNames>
    <definedName name="_xlnm._FilterDatabase" localSheetId="9" hidden="1">'DS trinh phe duyet'!$A$383:$X$399</definedName>
    <definedName name="_xlnm._FilterDatabase" localSheetId="8" hidden="1">'HT CT Đường (2)'!$A$1:$AA$262</definedName>
    <definedName name="_xlnm._FilterDatabase" localSheetId="10" hidden="1">'QH CHXD'!$H$1:$H$66</definedName>
    <definedName name="_xlnm._FilterDatabase" localSheetId="5" hidden="1">QL1A!$B$7:$V$141</definedName>
    <definedName name="_xlnm._FilterDatabase" localSheetId="4" hidden="1">'QL1A (TRANH)'!$B$6:$W$61</definedName>
    <definedName name="_xlnm._FilterDatabase" localSheetId="6" hidden="1">'QL1A (TX.Bình Minh)'!$B$6:$V$18</definedName>
    <definedName name="_xlnm._FilterDatabase" localSheetId="0" hidden="1">'QL53'!$B$7:$W$355</definedName>
    <definedName name="_xlnm._FilterDatabase" localSheetId="1" hidden="1">'QL54'!$B$6:$U$365</definedName>
    <definedName name="_xlnm._FilterDatabase" localSheetId="2" hidden="1">'QL57'!$B$6:$V$49</definedName>
    <definedName name="_xlnm._FilterDatabase" localSheetId="3" hidden="1">'QL80'!$B$6:$V$48</definedName>
    <definedName name="_xlnm._FilterDatabase" localSheetId="11" hidden="1">'Tong hop Thoa thuan de xuat'!$S$81:$T$302</definedName>
    <definedName name="_xlnm.Print_Area" localSheetId="9">'DS trinh phe duyet'!$A$1:$T$426</definedName>
    <definedName name="_xlnm.Print_Area" localSheetId="8">'HT CT Đường (2)'!$A$1:$Y$262</definedName>
    <definedName name="_xlnm.Print_Area" localSheetId="10">'QH CHXD'!$A$1:$M$66</definedName>
    <definedName name="_xlnm.Print_Titles" localSheetId="9">'DS trinh phe duyet'!$1:$4</definedName>
    <definedName name="_xlnm.Print_Titles" localSheetId="8">'HT CT Đường (2)'!$1:$4</definedName>
    <definedName name="_xlnm.Print_Titles" localSheetId="10">'QH CHXD'!$1:$4</definedName>
    <definedName name="_xlnm.Print_Titles" localSheetId="7">'Thong ke CHXD'!$1:$4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83" i="35" l="1"/>
  <c r="Z71" i="35"/>
  <c r="Z101" i="35"/>
  <c r="Z263" i="35"/>
  <c r="Z400" i="35"/>
  <c r="Z427" i="35" l="1"/>
  <c r="Z140" i="35"/>
  <c r="Z67" i="35"/>
  <c r="Z264" i="35"/>
  <c r="Z139" i="35"/>
  <c r="Z68" i="35"/>
  <c r="M345" i="35" l="1"/>
  <c r="L285" i="35" l="1"/>
  <c r="A265" i="35" l="1"/>
  <c r="A266" i="35" l="1"/>
  <c r="A267" i="35" s="1"/>
  <c r="A268" i="35" l="1"/>
  <c r="A269" i="35" s="1"/>
  <c r="A270" i="35" s="1"/>
  <c r="A271" i="35" s="1"/>
  <c r="A272" i="35" s="1"/>
  <c r="A273" i="35" s="1"/>
  <c r="A274" i="35" s="1"/>
  <c r="A275" i="35" s="1"/>
  <c r="A276" i="35" s="1"/>
  <c r="A277" i="35" s="1"/>
  <c r="A278" i="35" s="1"/>
  <c r="A279" i="35" s="1"/>
  <c r="M348" i="35"/>
  <c r="L382" i="35" l="1"/>
  <c r="F11" i="35" l="1"/>
  <c r="A103" i="35"/>
  <c r="A104" i="35" s="1"/>
  <c r="A105" i="35" s="1"/>
  <c r="A106" i="35" s="1"/>
  <c r="A107" i="35" s="1"/>
  <c r="A108" i="35" s="1"/>
  <c r="A109" i="35" s="1"/>
  <c r="A110" i="35" s="1"/>
  <c r="A111" i="35" s="1"/>
  <c r="A112" i="35" s="1"/>
  <c r="A113" i="35" s="1"/>
  <c r="A114" i="35" s="1"/>
  <c r="A115" i="35" s="1"/>
  <c r="A116" i="35" s="1"/>
  <c r="A117" i="35" s="1"/>
  <c r="A118" i="35" s="1"/>
  <c r="A119" i="35" s="1"/>
  <c r="A120" i="35" s="1"/>
  <c r="A121" i="35" s="1"/>
  <c r="A122" i="35" s="1"/>
  <c r="A123" i="35" s="1"/>
  <c r="A124" i="35" s="1"/>
  <c r="A125" i="35" s="1"/>
  <c r="A126" i="35" s="1"/>
  <c r="A127" i="35" s="1"/>
  <c r="A128" i="35" s="1"/>
  <c r="A129" i="35" s="1"/>
  <c r="A130" i="35" s="1"/>
  <c r="A131" i="35" s="1"/>
  <c r="A132" i="35" s="1"/>
  <c r="A133" i="35" s="1"/>
  <c r="A134" i="35" s="1"/>
  <c r="A135" i="35" s="1"/>
  <c r="A136" i="35" s="1"/>
  <c r="A137" i="35" s="1"/>
  <c r="F151" i="35" l="1"/>
  <c r="A402" i="35" l="1"/>
  <c r="A403" i="35" s="1"/>
  <c r="A404" i="35" s="1"/>
  <c r="A405" i="35" s="1"/>
  <c r="A406" i="35" s="1"/>
  <c r="A407" i="35" s="1"/>
  <c r="A408" i="35" s="1"/>
  <c r="A409" i="35" s="1"/>
  <c r="A410" i="35" s="1"/>
  <c r="A411" i="35" s="1"/>
  <c r="A412" i="35" s="1"/>
  <c r="A413" i="35" s="1"/>
  <c r="A414" i="35" s="1"/>
  <c r="A415" i="35" s="1"/>
  <c r="A416" i="35" s="1"/>
  <c r="A417" i="35" s="1"/>
  <c r="A418" i="35" s="1"/>
  <c r="A419" i="35" s="1"/>
  <c r="A420" i="35" s="1"/>
  <c r="A421" i="35" s="1"/>
  <c r="A422" i="35" s="1"/>
  <c r="A423" i="35" s="1"/>
  <c r="A96" i="35"/>
  <c r="A97" i="35" s="1"/>
  <c r="A98" i="35" s="1"/>
  <c r="A99" i="35" s="1"/>
  <c r="A100" i="35" s="1"/>
  <c r="A424" i="35" l="1"/>
  <c r="A425" i="35" s="1"/>
  <c r="A426" i="35" s="1"/>
  <c r="M276" i="35"/>
  <c r="M278" i="35"/>
  <c r="A385" i="35" l="1"/>
  <c r="A386" i="35" s="1"/>
  <c r="A387" i="35" s="1"/>
  <c r="A388" i="35" s="1"/>
  <c r="A389" i="35" s="1"/>
  <c r="A390" i="35" s="1"/>
  <c r="A391" i="35" s="1"/>
  <c r="A392" i="35" s="1"/>
  <c r="A393" i="35" l="1"/>
  <c r="A394" i="35" s="1"/>
  <c r="A395" i="35" s="1"/>
  <c r="A396" i="35" l="1"/>
  <c r="A397" i="35" s="1"/>
  <c r="A398" i="35" s="1"/>
  <c r="A399" i="35" s="1"/>
  <c r="A280" i="35"/>
  <c r="A281" i="35" s="1"/>
  <c r="A282" i="35" s="1"/>
  <c r="A283" i="35" s="1"/>
  <c r="A284" i="35" s="1"/>
  <c r="A285" i="35" s="1"/>
  <c r="A286" i="35" s="1"/>
  <c r="A287" i="35" s="1"/>
  <c r="M295" i="35"/>
  <c r="A288" i="35" l="1"/>
  <c r="A289" i="35" s="1"/>
  <c r="A290" i="35" s="1"/>
  <c r="A291" i="35" s="1"/>
  <c r="A292" i="35" s="1"/>
  <c r="A293" i="35" s="1"/>
  <c r="A294" i="35" s="1"/>
  <c r="A295" i="35" s="1"/>
  <c r="A7" i="35"/>
  <c r="A8" i="35" s="1"/>
  <c r="A9" i="35" s="1"/>
  <c r="A10" i="35" s="1"/>
  <c r="A140" i="35"/>
  <c r="A141" i="35" s="1"/>
  <c r="A142" i="35" s="1"/>
  <c r="A143" i="35" s="1"/>
  <c r="A144" i="35" s="1"/>
  <c r="A145" i="35" s="1"/>
  <c r="A146" i="35" s="1"/>
  <c r="A147" i="35" s="1"/>
  <c r="A148" i="35" s="1"/>
  <c r="A149" i="35" s="1"/>
  <c r="A150" i="35" s="1"/>
  <c r="A72" i="35"/>
  <c r="A73" i="35" s="1"/>
  <c r="A74" i="35" s="1"/>
  <c r="A75" i="35" s="1"/>
  <c r="A76" i="35" s="1"/>
  <c r="A77" i="35" s="1"/>
  <c r="A78" i="35" s="1"/>
  <c r="A79" i="35" s="1"/>
  <c r="A296" i="35" l="1"/>
  <c r="A297" i="35" s="1"/>
  <c r="A298" i="35" s="1"/>
  <c r="A299" i="35" s="1"/>
  <c r="A300" i="35" s="1"/>
  <c r="A301" i="35" s="1"/>
  <c r="A302" i="35" s="1"/>
  <c r="A303" i="35" s="1"/>
  <c r="A304" i="35" s="1"/>
  <c r="A305" i="35" s="1"/>
  <c r="A306" i="35" s="1"/>
  <c r="A307" i="35" s="1"/>
  <c r="A308" i="35" s="1"/>
  <c r="A309" i="35" s="1"/>
  <c r="A310" i="35" s="1"/>
  <c r="A311" i="35" s="1"/>
  <c r="A312" i="35" s="1"/>
  <c r="A313" i="35" s="1"/>
  <c r="A314" i="35" s="1"/>
  <c r="A315" i="35" s="1"/>
  <c r="A316" i="35" s="1"/>
  <c r="A317" i="35" s="1"/>
  <c r="A318" i="35" s="1"/>
  <c r="A319" i="35" s="1"/>
  <c r="A320" i="35" s="1"/>
  <c r="A321" i="35" s="1"/>
  <c r="A322" i="35" s="1"/>
  <c r="A323" i="35" s="1"/>
  <c r="A324" i="35" s="1"/>
  <c r="A325" i="35" s="1"/>
  <c r="A326" i="35" s="1"/>
  <c r="A327" i="35" s="1"/>
  <c r="A328" i="35" s="1"/>
  <c r="A329" i="35" s="1"/>
  <c r="A330" i="35" s="1"/>
  <c r="A331" i="35" s="1"/>
  <c r="A332" i="35" s="1"/>
  <c r="A333" i="35" s="1"/>
  <c r="A334" i="35" s="1"/>
  <c r="A335" i="35" s="1"/>
  <c r="A336" i="35" s="1"/>
  <c r="A337" i="35" s="1"/>
  <c r="A338" i="35" s="1"/>
  <c r="A339" i="35" s="1"/>
  <c r="A340" i="35" s="1"/>
  <c r="A341" i="35" s="1"/>
  <c r="A342" i="35" s="1"/>
  <c r="A343" i="35" s="1"/>
  <c r="A344" i="35" s="1"/>
  <c r="A80" i="35"/>
  <c r="A81" i="35" s="1"/>
  <c r="A82" i="35" s="1"/>
  <c r="A83" i="35" s="1"/>
  <c r="A84" i="35" s="1"/>
  <c r="A85" i="35" s="1"/>
  <c r="A86" i="35" s="1"/>
  <c r="A87" i="35" s="1"/>
  <c r="A88" i="35" s="1"/>
  <c r="A89" i="35" s="1"/>
  <c r="A90" i="35" s="1"/>
  <c r="A91" i="35" s="1"/>
  <c r="A92" i="35" s="1"/>
  <c r="A93" i="35" s="1"/>
  <c r="A11" i="35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A151" i="35"/>
  <c r="A152" i="35" s="1"/>
  <c r="A153" i="35" s="1"/>
  <c r="A154" i="35" s="1"/>
  <c r="A155" i="35" s="1"/>
  <c r="A156" i="35" s="1"/>
  <c r="A157" i="35" s="1"/>
  <c r="A158" i="35" s="1"/>
  <c r="A159" i="35" s="1"/>
  <c r="A160" i="35" s="1"/>
  <c r="A161" i="35" s="1"/>
  <c r="A162" i="35" s="1"/>
  <c r="A163" i="35" s="1"/>
  <c r="A164" i="35" s="1"/>
  <c r="A165" i="35" s="1"/>
  <c r="A166" i="35" s="1"/>
  <c r="A167" i="35" s="1"/>
  <c r="A168" i="35" s="1"/>
  <c r="A169" i="35" s="1"/>
  <c r="A170" i="35" s="1"/>
  <c r="A171" i="35" s="1"/>
  <c r="A172" i="35" s="1"/>
  <c r="A173" i="35" s="1"/>
  <c r="A174" i="35" s="1"/>
  <c r="A175" i="35" s="1"/>
  <c r="A176" i="35" s="1"/>
  <c r="A177" i="35" s="1"/>
  <c r="A178" i="35" s="1"/>
  <c r="A179" i="35" s="1"/>
  <c r="A180" i="35" s="1"/>
  <c r="A181" i="35" s="1"/>
  <c r="A182" i="35" s="1"/>
  <c r="A183" i="35" s="1"/>
  <c r="A184" i="35" s="1"/>
  <c r="A185" i="35" s="1"/>
  <c r="A186" i="35" s="1"/>
  <c r="A187" i="35" s="1"/>
  <c r="A188" i="35" s="1"/>
  <c r="A189" i="35" s="1"/>
  <c r="A190" i="35" s="1"/>
  <c r="A191" i="35" s="1"/>
  <c r="A192" i="35" s="1"/>
  <c r="L374" i="35"/>
  <c r="L371" i="35"/>
  <c r="A45" i="35" l="1"/>
  <c r="A46" i="35" s="1"/>
  <c r="A47" i="35" s="1"/>
  <c r="A48" i="35" s="1"/>
  <c r="A49" i="35" s="1"/>
  <c r="A50" i="35" s="1"/>
  <c r="A51" i="35" s="1"/>
  <c r="A52" i="35" s="1"/>
  <c r="A53" i="35" s="1"/>
  <c r="A54" i="35" s="1"/>
  <c r="A55" i="35" s="1"/>
  <c r="A56" i="35" s="1"/>
  <c r="A57" i="35" s="1"/>
  <c r="A58" i="35" s="1"/>
  <c r="A345" i="35"/>
  <c r="A346" i="35" s="1"/>
  <c r="A347" i="35" s="1"/>
  <c r="A348" i="35" s="1"/>
  <c r="A349" i="35" s="1"/>
  <c r="A350" i="35" s="1"/>
  <c r="A351" i="35" s="1"/>
  <c r="A352" i="35" s="1"/>
  <c r="A353" i="35" s="1"/>
  <c r="A354" i="35" s="1"/>
  <c r="A355" i="35" s="1"/>
  <c r="A356" i="35" s="1"/>
  <c r="A357" i="35" s="1"/>
  <c r="A358" i="35" s="1"/>
  <c r="A359" i="35" s="1"/>
  <c r="A360" i="35" s="1"/>
  <c r="A361" i="35" s="1"/>
  <c r="A193" i="35"/>
  <c r="A194" i="35" s="1"/>
  <c r="A195" i="35" s="1"/>
  <c r="A196" i="35" s="1"/>
  <c r="A197" i="35" s="1"/>
  <c r="A198" i="35" s="1"/>
  <c r="A199" i="35" s="1"/>
  <c r="A200" i="35" s="1"/>
  <c r="A201" i="35" s="1"/>
  <c r="A202" i="35" s="1"/>
  <c r="A203" i="35" s="1"/>
  <c r="A204" i="35" s="1"/>
  <c r="A205" i="35" s="1"/>
  <c r="A206" i="35" s="1"/>
  <c r="A207" i="35" s="1"/>
  <c r="A208" i="35" s="1"/>
  <c r="A209" i="35" s="1"/>
  <c r="A210" i="35" s="1"/>
  <c r="A211" i="35" s="1"/>
  <c r="A212" i="35" s="1"/>
  <c r="A213" i="35" s="1"/>
  <c r="A214" i="35" s="1"/>
  <c r="A215" i="35" s="1"/>
  <c r="A216" i="35" s="1"/>
  <c r="A217" i="35" s="1"/>
  <c r="A218" i="35" s="1"/>
  <c r="A219" i="35" s="1"/>
  <c r="A220" i="35" s="1"/>
  <c r="A221" i="35" s="1"/>
  <c r="A222" i="35" s="1"/>
  <c r="A223" i="35" s="1"/>
  <c r="A224" i="35" s="1"/>
  <c r="A225" i="35" s="1"/>
  <c r="A226" i="35" s="1"/>
  <c r="A227" i="35" s="1"/>
  <c r="A228" i="35" s="1"/>
  <c r="A229" i="35" s="1"/>
  <c r="A230" i="35" s="1"/>
  <c r="A231" i="35" s="1"/>
  <c r="A232" i="35" s="1"/>
  <c r="A233" i="35" s="1"/>
  <c r="A234" i="35" s="1"/>
  <c r="A235" i="35" s="1"/>
  <c r="M367" i="35"/>
  <c r="L363" i="35"/>
  <c r="L362" i="35"/>
  <c r="A362" i="35" l="1"/>
  <c r="A363" i="35" s="1"/>
  <c r="A364" i="35" s="1"/>
  <c r="A365" i="35" s="1"/>
  <c r="A366" i="35" s="1"/>
  <c r="A367" i="35" s="1"/>
  <c r="A368" i="35" s="1"/>
  <c r="A369" i="35" s="1"/>
  <c r="A370" i="35" s="1"/>
  <c r="A371" i="35" s="1"/>
  <c r="A372" i="35" s="1"/>
  <c r="A373" i="35" s="1"/>
  <c r="A374" i="35" s="1"/>
  <c r="A375" i="35" s="1"/>
  <c r="A376" i="35" s="1"/>
  <c r="A377" i="35" s="1"/>
  <c r="A378" i="35" s="1"/>
  <c r="A379" i="35" s="1"/>
  <c r="A380" i="35" s="1"/>
  <c r="A381" i="35" s="1"/>
  <c r="A59" i="35"/>
  <c r="A60" i="35" s="1"/>
  <c r="A61" i="35" s="1"/>
  <c r="A62" i="35" s="1"/>
  <c r="A63" i="35" s="1"/>
  <c r="A64" i="35" s="1"/>
  <c r="A65" i="35" s="1"/>
  <c r="A66" i="35" s="1"/>
  <c r="A67" i="35" s="1"/>
  <c r="A68" i="35" s="1"/>
  <c r="L364" i="35"/>
  <c r="M354" i="35"/>
  <c r="A69" i="35" l="1"/>
  <c r="A236" i="35"/>
  <c r="A237" i="35" s="1"/>
  <c r="A238" i="35" s="1"/>
  <c r="A239" i="35" s="1"/>
  <c r="A240" i="35" s="1"/>
  <c r="A241" i="35" l="1"/>
  <c r="L54" i="38"/>
  <c r="K53" i="38"/>
  <c r="L52" i="38"/>
  <c r="M375" i="35"/>
  <c r="L373" i="35"/>
  <c r="L372" i="35"/>
  <c r="M370" i="35"/>
  <c r="L368" i="35"/>
  <c r="L358" i="35"/>
  <c r="M359" i="35" s="1"/>
  <c r="L357" i="35"/>
  <c r="L355" i="35"/>
  <c r="M353" i="35"/>
  <c r="L350" i="35"/>
  <c r="L349" i="35"/>
  <c r="L346" i="35"/>
  <c r="M344" i="35"/>
  <c r="M291" i="35"/>
  <c r="L286" i="35"/>
  <c r="M290" i="35" s="1"/>
  <c r="L284" i="35"/>
  <c r="L283" i="35"/>
  <c r="M282" i="35"/>
  <c r="L281" i="35"/>
  <c r="M281" i="35" s="1"/>
  <c r="L280" i="35"/>
  <c r="M279" i="35"/>
  <c r="L275" i="35"/>
  <c r="M277" i="35" s="1"/>
  <c r="L274" i="35"/>
  <c r="M274" i="35" s="1"/>
  <c r="L273" i="35"/>
  <c r="M272" i="35"/>
  <c r="M270" i="35"/>
  <c r="L267" i="35"/>
  <c r="A242" i="35" l="1"/>
  <c r="A243" i="35" s="1"/>
  <c r="A244" i="35" s="1"/>
  <c r="A245" i="35" s="1"/>
  <c r="A246" i="35" s="1"/>
  <c r="A247" i="35" s="1"/>
  <c r="A248" i="35" s="1"/>
  <c r="A249" i="35" s="1"/>
  <c r="A250" i="35" s="1"/>
  <c r="A251" i="35" s="1"/>
  <c r="A252" i="35" s="1"/>
  <c r="A253" i="35" s="1"/>
  <c r="A254" i="35" s="1"/>
  <c r="A255" i="35" s="1"/>
  <c r="A256" i="35" s="1"/>
  <c r="A257" i="35" s="1"/>
  <c r="A258" i="35" s="1"/>
  <c r="A259" i="35" s="1"/>
  <c r="A260" i="35" s="1"/>
  <c r="A261" i="35" s="1"/>
  <c r="A262" i="35" s="1"/>
  <c r="A382" i="35"/>
  <c r="G110" i="29"/>
  <c r="G108" i="29"/>
  <c r="G107" i="29"/>
  <c r="G104" i="29"/>
  <c r="G103" i="29"/>
  <c r="G88" i="29"/>
  <c r="AC45" i="24"/>
  <c r="S48" i="24"/>
  <c r="M43" i="24"/>
  <c r="N42" i="24"/>
  <c r="N16" i="24"/>
  <c r="AB13" i="24"/>
  <c r="S10" i="24"/>
  <c r="S9" i="24"/>
  <c r="M9" i="24"/>
  <c r="G7" i="24"/>
  <c r="G6" i="24" s="1"/>
  <c r="L254" i="6"/>
</calcChain>
</file>

<file path=xl/comments1.xml><?xml version="1.0" encoding="utf-8"?>
<comments xmlns="http://schemas.openxmlformats.org/spreadsheetml/2006/main">
  <authors>
    <author>Hồ Phước Đức</author>
    <author>ADMIN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Hồ Phước Đức:
Do thay đổi hướng tuyến QL1 đoạn đường dẫn cầu Mỹ Thuận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221 m</t>
        </r>
      </text>
    </comment>
    <comment ref="T16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386 m</t>
        </r>
      </text>
    </comment>
    <comment ref="T33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183 m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Lý trình theo QĐ (Km 2043+300) không đúng với hiện trạng</t>
        </r>
      </text>
    </comment>
    <comment ref="T34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558 m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Lý trình theo QĐ (Km 2045+005) không đúng với hiện trạng</t>
        </r>
      </text>
    </comment>
    <comment ref="T37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13 m</t>
        </r>
      </text>
    </comment>
    <comment ref="T39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54 m</t>
        </r>
      </text>
    </comment>
    <comment ref="T40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54 m</t>
        </r>
      </text>
    </comment>
    <comment ref="T42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38 m</t>
        </r>
      </text>
    </comment>
    <comment ref="T43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12 m</t>
        </r>
      </text>
    </comment>
    <comment ref="T47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194 m</t>
        </r>
      </text>
    </comment>
    <comment ref="T48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209 m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Lý trình theo QĐ (Km 2054+911) không đúng với hiện trạng</t>
        </r>
      </text>
    </comment>
    <comment ref="T49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798 m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Lý trình theo QĐ (Km 2054+911) không đúng với hiện trạng</t>
        </r>
      </text>
    </comment>
    <comment ref="T50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754 m</t>
        </r>
      </text>
    </comment>
    <comment ref="B58" authorId="1" shapeId="0">
      <text>
        <r>
          <rPr>
            <b/>
            <sz val="9"/>
            <color indexed="81"/>
            <rFont val="Tahoma"/>
            <family val="2"/>
          </rPr>
          <t>Hỏi lại Sở KHDT dự án này còn không hay đã thu hồi giấy phép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Lý trình theo QĐ (Km 2042+150) là tính theo hướng QL1 cũ qua TP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Là ĐH,50 cũ khi chưa có tuyến tránh TX.Bình Minh</t>
        </r>
      </text>
    </comment>
    <comment ref="T124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70 m</t>
        </r>
      </text>
    </comment>
    <comment ref="H125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Sở Công Thương cung cấp - hiện trạng khảo sát không thấy đấu nối</t>
        </r>
      </text>
    </comment>
    <comment ref="H126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Sở Công Thương cung cấp - hiện trạng khảo sát không thấy đấu nối</t>
        </r>
      </text>
    </comment>
    <comment ref="T144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23 m</t>
        </r>
      </text>
    </comment>
    <comment ref="T154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138 m</t>
        </r>
      </text>
    </comment>
    <comment ref="T158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321 m</t>
        </r>
      </text>
    </comment>
    <comment ref="T179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160 m</t>
        </r>
      </text>
    </comment>
    <comment ref="T182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264 m</t>
        </r>
      </text>
    </comment>
    <comment ref="T184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277 m</t>
        </r>
      </text>
    </comment>
    <comment ref="T185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48 m</t>
        </r>
      </text>
    </comment>
    <comment ref="T187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73 m</t>
        </r>
      </text>
    </comment>
    <comment ref="T188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73 m</t>
        </r>
      </text>
    </comment>
    <comment ref="B197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Hướng theo QĐ không đúng với hiện trạng</t>
        </r>
      </text>
    </comment>
    <comment ref="T197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128 m</t>
        </r>
      </text>
    </comment>
    <comment ref="T208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165 m</t>
        </r>
      </text>
    </comment>
    <comment ref="B210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Hướng theo QĐ không đúng với hiện trạng</t>
        </r>
      </text>
    </comment>
    <comment ref="T210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97 m</t>
        </r>
      </text>
    </comment>
    <comment ref="B211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Hướng theo QĐ không đúng với hiện trạng</t>
        </r>
      </text>
    </comment>
    <comment ref="T211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188 m</t>
        </r>
      </text>
    </comment>
    <comment ref="T222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221 m</t>
        </r>
      </text>
    </comment>
    <comment ref="T223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62 m</t>
        </r>
      </text>
    </comment>
    <comment ref="T225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58 m</t>
        </r>
      </text>
    </comment>
    <comment ref="B226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Lý trình theo QĐ (Km 15+389) không đúng với hiện trạng</t>
        </r>
      </text>
    </comment>
    <comment ref="T226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1811 m</t>
        </r>
      </text>
    </comment>
    <comment ref="B229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Lý trình theo QĐ (Km 20+913) không đúng với hiện trạng</t>
        </r>
      </text>
    </comment>
    <comment ref="T229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1063</t>
        </r>
      </text>
    </comment>
    <comment ref="T231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16 m</t>
        </r>
      </text>
    </comment>
    <comment ref="T232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Km 23 + 763</t>
        </r>
      </text>
    </comment>
    <comment ref="T235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48 m</t>
        </r>
      </text>
    </comment>
    <comment ref="B236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Lý trình theo QĐ (Km 26+608) không đúng với hiện trạng</t>
        </r>
      </text>
    </comment>
    <comment ref="T236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24 m</t>
        </r>
      </text>
    </comment>
    <comment ref="T238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Km 28+623</t>
        </r>
      </text>
    </comment>
    <comment ref="B239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Lý trình theo QĐ (Km 30+365) không đúng với hiện trạng</t>
        </r>
      </text>
    </comment>
    <comment ref="T240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Km 30 + 643</t>
        </r>
      </text>
    </comment>
    <comment ref="B241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Lý trình theo QĐ (Km 31+900) không đúng với hiện trạng</t>
        </r>
      </text>
    </comment>
    <comment ref="T241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1000 m</t>
        </r>
      </text>
    </comment>
    <comment ref="T251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44 m</t>
        </r>
      </text>
    </comment>
    <comment ref="T255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50 m</t>
        </r>
      </text>
    </comment>
    <comment ref="T258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Km 37+920</t>
        </r>
      </text>
    </comment>
    <comment ref="T259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26 m</t>
        </r>
      </text>
    </comment>
    <comment ref="T260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47 m</t>
        </r>
      </text>
    </comment>
    <comment ref="T261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18 m</t>
        </r>
      </text>
    </comment>
    <comment ref="T262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17 m</t>
        </r>
      </text>
    </comment>
    <comment ref="T267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55 m</t>
        </r>
      </text>
    </comment>
    <comment ref="B273" authorId="0" shapeId="0">
      <text>
        <r>
          <rPr>
            <b/>
            <sz val="9"/>
            <rFont val="Tahoma"/>
            <family val="2"/>
          </rPr>
          <t>Hồ Phước Đức:</t>
        </r>
        <r>
          <rPr>
            <sz val="9"/>
            <rFont val="Tahoma"/>
            <family val="2"/>
          </rPr>
          <t xml:space="preserve">
Lý trình theo QĐ (Km 38+656) không đúng với hiện trạng</t>
        </r>
      </text>
    </comment>
    <comment ref="T273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124 m</t>
        </r>
      </text>
    </comment>
    <comment ref="B276" authorId="0" shapeId="0">
      <text>
        <r>
          <rPr>
            <b/>
            <sz val="9"/>
            <rFont val="Tahoma"/>
            <family val="2"/>
          </rPr>
          <t>Hồ Phước Đức:</t>
        </r>
        <r>
          <rPr>
            <sz val="9"/>
            <rFont val="Tahoma"/>
            <family val="2"/>
          </rPr>
          <t xml:space="preserve">
Lý trình theo QĐ (Km 40+427) không đúng với hiện trạng</t>
        </r>
      </text>
    </comment>
    <comment ref="T276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102 m</t>
        </r>
      </text>
    </comment>
    <comment ref="B278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Chuyển ký hiệu đấu nối từ đường KDC sang, trong cad</t>
        </r>
      </text>
    </comment>
    <comment ref="B281" authorId="0" shapeId="0">
      <text>
        <r>
          <rPr>
            <b/>
            <sz val="9"/>
            <rFont val="Tahoma"/>
            <family val="2"/>
          </rPr>
          <t>Hồ Phước Đức:</t>
        </r>
        <r>
          <rPr>
            <sz val="9"/>
            <rFont val="Tahoma"/>
            <family val="2"/>
          </rPr>
          <t xml:space="preserve">
Lý trình theo QĐ (Km 40+922) không đúng với hiện trạng</t>
        </r>
      </text>
    </comment>
    <comment ref="T281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97 m</t>
        </r>
      </text>
    </comment>
    <comment ref="T291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52 m</t>
        </r>
      </text>
    </comment>
    <comment ref="B344" authorId="0" shapeId="0">
      <text>
        <r>
          <rPr>
            <b/>
            <sz val="9"/>
            <rFont val="Tahoma"/>
            <family val="2"/>
          </rPr>
          <t>Hồ Phước Đức:</t>
        </r>
        <r>
          <rPr>
            <sz val="9"/>
            <rFont val="Tahoma"/>
            <family val="2"/>
          </rPr>
          <t xml:space="preserve">
Lý trình theo QĐ (Km 53+820) không đúng với hiện trạng do di dời khỏi hành lang bảo vệ cầu</t>
        </r>
      </text>
    </comment>
    <comment ref="T344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261 m</t>
        </r>
      </text>
    </comment>
    <comment ref="T345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31 m</t>
        </r>
      </text>
    </comment>
    <comment ref="T346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31 m</t>
        </r>
      </text>
    </comment>
    <comment ref="T349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154 m</t>
        </r>
      </text>
    </comment>
    <comment ref="B353" authorId="0" shapeId="0">
      <text>
        <r>
          <rPr>
            <b/>
            <sz val="9"/>
            <rFont val="Tahoma"/>
            <family val="2"/>
          </rPr>
          <t>Hồ Phước Đức:</t>
        </r>
        <r>
          <rPr>
            <sz val="9"/>
            <rFont val="Tahoma"/>
            <family val="2"/>
          </rPr>
          <t xml:space="preserve">
Lý trình theo QĐ (Km60+550) không đúng với hiện trạng</t>
        </r>
      </text>
    </comment>
    <comment ref="T353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65 m</t>
        </r>
      </text>
    </comment>
    <comment ref="B355" authorId="0" shapeId="0">
      <text>
        <r>
          <rPr>
            <b/>
            <sz val="9"/>
            <rFont val="Tahoma"/>
            <family val="2"/>
          </rPr>
          <t>Hồ Phước Đức:</t>
        </r>
        <r>
          <rPr>
            <sz val="9"/>
            <rFont val="Tahoma"/>
            <family val="2"/>
          </rPr>
          <t xml:space="preserve">
Lý trình theo QĐ (Km 62+035) không đúng với hiện trạng do tuyến tránh TT.Trà Ôn</t>
        </r>
      </text>
    </comment>
    <comment ref="T355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530 m</t>
        </r>
      </text>
    </comment>
    <comment ref="B359" authorId="0" shapeId="0">
      <text>
        <r>
          <rPr>
            <b/>
            <sz val="9"/>
            <rFont val="Tahoma"/>
            <family val="2"/>
          </rPr>
          <t>Hồ Phước Đức:</t>
        </r>
        <r>
          <rPr>
            <sz val="9"/>
            <rFont val="Tahoma"/>
            <family val="2"/>
          </rPr>
          <t xml:space="preserve">
Lý trình theo QĐ (Km 65+700) không đúng với hiện trạng do tuyến tránh Trà Ôn</t>
        </r>
      </text>
    </comment>
    <comment ref="T359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132 m</t>
        </r>
      </text>
    </comment>
    <comment ref="B368" authorId="0" shapeId="0">
      <text>
        <r>
          <rPr>
            <b/>
            <sz val="9"/>
            <rFont val="Tahoma"/>
            <family val="2"/>
          </rPr>
          <t>Hồ Phước Đức:</t>
        </r>
        <r>
          <rPr>
            <sz val="9"/>
            <rFont val="Tahoma"/>
            <family val="2"/>
          </rPr>
          <t xml:space="preserve">
Lý trình theo QĐ (Km 70+968) không đúng với hiện trạng do tuyến tránh Trà Ôn</t>
        </r>
      </text>
    </comment>
    <comment ref="B369" authorId="0" shapeId="0">
      <text>
        <r>
          <rPr>
            <b/>
            <sz val="9"/>
            <rFont val="Tahoma"/>
            <family val="2"/>
          </rPr>
          <t>Hồ Phước Đức:</t>
        </r>
        <r>
          <rPr>
            <sz val="9"/>
            <rFont val="Tahoma"/>
            <family val="2"/>
          </rPr>
          <t xml:space="preserve">
Lý trình theo QĐ (Km 72+076) không đúng với hiện trạng do tuyến tránh Trà Ôn</t>
        </r>
      </text>
    </comment>
    <comment ref="T369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978 m</t>
        </r>
      </text>
    </comment>
    <comment ref="B373" authorId="0" shapeId="0">
      <text>
        <r>
          <rPr>
            <b/>
            <sz val="9"/>
            <rFont val="Tahoma"/>
            <family val="2"/>
          </rPr>
          <t>Hồ Phước Đức:</t>
        </r>
        <r>
          <rPr>
            <sz val="9"/>
            <rFont val="Tahoma"/>
            <family val="2"/>
          </rPr>
          <t xml:space="preserve">
Lý trình theo QĐ (Km 77+350) không đúng với hiện trạng do tuyến tránh Trà Ôn</t>
        </r>
      </text>
    </comment>
    <comment ref="T373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1072 m</t>
        </r>
      </text>
    </comment>
    <comment ref="B375" authorId="0" shapeId="0">
      <text>
        <r>
          <rPr>
            <b/>
            <sz val="9"/>
            <rFont val="Tahoma"/>
            <family val="2"/>
          </rPr>
          <t>Hồ Phước Đức:</t>
        </r>
        <r>
          <rPr>
            <sz val="9"/>
            <rFont val="Tahoma"/>
            <family val="2"/>
          </rPr>
          <t xml:space="preserve">
Lý trình theo QĐ (Km 77+650) không đúng với hiện trạng do tuyến tránh Trà Ôn</t>
        </r>
      </text>
    </comment>
    <comment ref="T380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Lệch 1190 m</t>
        </r>
      </text>
    </comment>
    <comment ref="B381" authorId="0" shapeId="0">
      <text>
        <r>
          <rPr>
            <b/>
            <sz val="9"/>
            <rFont val="Tahoma"/>
            <family val="2"/>
          </rPr>
          <t>Hồ Phước Đức:</t>
        </r>
        <r>
          <rPr>
            <sz val="9"/>
            <rFont val="Tahoma"/>
            <family val="2"/>
          </rPr>
          <t xml:space="preserve">
Lý trình theo QĐ (Km 83+150) không đúng với hiện trạng do tuyến tránh Trà Ôn</t>
        </r>
      </text>
    </comment>
    <comment ref="B414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Lý trình theo QĐ (Km 1+150) không đúng với hiện trạng</t>
        </r>
      </text>
    </comment>
    <comment ref="B415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Lý trình theo QĐ (Km 1+160) không đúng với hiện trạng</t>
        </r>
      </text>
    </comment>
    <comment ref="B423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Lý trình theo QĐ (Km 2+900) không đúng với hiện trạng</t>
        </r>
      </text>
    </comment>
  </commentList>
</comments>
</file>

<file path=xl/comments2.xml><?xml version="1.0" encoding="utf-8"?>
<comments xmlns="http://schemas.openxmlformats.org/spreadsheetml/2006/main">
  <authors>
    <author>Hồ Phước Đức</author>
  </authors>
  <commentList>
    <comment ref="M29" authorId="0" shapeId="0">
      <text>
        <r>
          <rPr>
            <b/>
            <sz val="9"/>
            <color indexed="81"/>
            <rFont val="Tahoma"/>
            <family val="2"/>
          </rPr>
          <t>Hồ Phước Đức:</t>
        </r>
        <r>
          <rPr>
            <sz val="9"/>
            <color indexed="81"/>
            <rFont val="Tahoma"/>
            <family val="2"/>
          </rPr>
          <t xml:space="preserve">
Sở Công Thương cung cấp - hiện trạng khảo sát không thấy đấu nối</t>
        </r>
      </text>
    </comment>
  </commentList>
</comments>
</file>

<file path=xl/sharedStrings.xml><?xml version="1.0" encoding="utf-8"?>
<sst xmlns="http://schemas.openxmlformats.org/spreadsheetml/2006/main" count="18630" uniqueCount="1337">
  <si>
    <t xml:space="preserve">Tên đường đấu nối </t>
  </si>
  <si>
    <t>Lý trình</t>
  </si>
  <si>
    <t>Nút giao cắt</t>
  </si>
  <si>
    <t>Đường giao cắt</t>
  </si>
  <si>
    <t>Hướng</t>
  </si>
  <si>
    <t>Loại nút</t>
  </si>
  <si>
    <t>Kết cấu</t>
  </si>
  <si>
    <t>Cấp q.lý</t>
  </si>
  <si>
    <t>Cấp kỹ thuật</t>
  </si>
  <si>
    <t>Trái</t>
  </si>
  <si>
    <t>Phải</t>
  </si>
  <si>
    <t>Nền</t>
  </si>
  <si>
    <t>Mặt</t>
  </si>
  <si>
    <t>Huyện
(Thành phố)</t>
  </si>
  <si>
    <r>
      <t xml:space="preserve">K.cách </t>
    </r>
    <r>
      <rPr>
        <sz val="13"/>
        <rFont val="Times New Roman"/>
        <family val="1"/>
      </rPr>
      <t>(km)</t>
    </r>
  </si>
  <si>
    <r>
      <t xml:space="preserve">C. rộng </t>
    </r>
    <r>
      <rPr>
        <sz val="13"/>
        <rFont val="Times New Roman"/>
        <family val="1"/>
      </rPr>
      <t>(m)</t>
    </r>
  </si>
  <si>
    <t>Phụ lục 2:  HIỆN TRẠNG CÁC ĐIỂM ĐẤU NỐI VÀO CÁC TUYẾN QUỐC LỘ QUA ĐỊA BÀN TỈNH VĨNH LONG</t>
  </si>
  <si>
    <t>Km</t>
  </si>
  <si>
    <t>+</t>
  </si>
  <si>
    <t>QL53, QL57,  Phạm Thái Bường</t>
  </si>
  <si>
    <t>ĐMHX</t>
  </si>
  <si>
    <t>Đường vào bv.đa khoa Vĩnh Long</t>
  </si>
  <si>
    <t>Trường TH.Trần Quốc Tuấn</t>
  </si>
  <si>
    <t>Đường bên phải bệnh viện</t>
  </si>
  <si>
    <t>Cầu Chợ Cua</t>
  </si>
  <si>
    <t>Đường Trần Phú</t>
  </si>
  <si>
    <t>BTXM</t>
  </si>
  <si>
    <t>ĐMGĐ</t>
  </si>
  <si>
    <t>Khu nhà ở H.T.Đức</t>
  </si>
  <si>
    <t>Đường dốc cầu (Phải)</t>
  </si>
  <si>
    <t>BTN</t>
  </si>
  <si>
    <t>Cầu Bùng Binh</t>
  </si>
  <si>
    <t>Đường vào ấp Long Hưng</t>
  </si>
  <si>
    <t>Đường vào Khu nhà ở Hoàng Hảo</t>
  </si>
  <si>
    <t>Trung tâm VNPT Vĩnh Long</t>
  </si>
  <si>
    <t>ĐT.902</t>
  </si>
  <si>
    <t>Phà Đình Khao</t>
  </si>
  <si>
    <t>Cầu Sả Cát</t>
  </si>
  <si>
    <t>Phà Đình Khao (bờ TP)</t>
  </si>
  <si>
    <t>Đường ấp Bình Thuận 2</t>
  </si>
  <si>
    <t>Trường TH.Hòa Ninh B</t>
  </si>
  <si>
    <t>Đường dốc cầu (Trái)</t>
  </si>
  <si>
    <t>Tiên Nông Miếu</t>
  </si>
  <si>
    <t>Đường vào ấp Phước Định 1</t>
  </si>
  <si>
    <t>Chùa Bình Hòa Phước</t>
  </si>
  <si>
    <t>Cầu Mương</t>
  </si>
  <si>
    <t>Đường dốc cầu</t>
  </si>
  <si>
    <t>Đường dân sinh</t>
  </si>
  <si>
    <t>CPĐD</t>
  </si>
  <si>
    <t>Đường vào TH.Bình Hòa Phước A</t>
  </si>
  <si>
    <t>Đường làng Mai Vàng</t>
  </si>
  <si>
    <t>Cầu Đập Ông Chói</t>
  </si>
  <si>
    <t>Đường vào CT.Mỹ Phẩm Việt</t>
  </si>
  <si>
    <t>QL1A</t>
  </si>
  <si>
    <t>CHXD. Bảo Ngọc</t>
  </si>
  <si>
    <t>Ghi chú</t>
  </si>
  <si>
    <t>ĐMKH</t>
  </si>
  <si>
    <t>Cầu Cái Đôi</t>
  </si>
  <si>
    <t>Đường khu dân cư</t>
  </si>
  <si>
    <t>Hướng Vĩnh Long đi
Bến Tre</t>
  </si>
  <si>
    <t>Đang thi công</t>
  </si>
  <si>
    <t>CA. xã Tân Hòa</t>
  </si>
  <si>
    <t>Cty Vạn Lợi - Vĩnh Long</t>
  </si>
  <si>
    <t>Đường ấp Tân Hưng</t>
  </si>
  <si>
    <t>CHXD Số 13</t>
  </si>
  <si>
    <t>Quán cơm Tám Ri</t>
  </si>
  <si>
    <t>Đường vào Chùa Ngọc Hòa</t>
  </si>
  <si>
    <t>Cầu Huyền Bảo</t>
  </si>
  <si>
    <t>UBND xã Tân Hội</t>
  </si>
  <si>
    <t>Chợ Tân Hội</t>
  </si>
  <si>
    <t>CHXD Số 4</t>
  </si>
  <si>
    <t>MCN: 4-15-4</t>
  </si>
  <si>
    <t>Nhà thờ Mỹ Thuận</t>
  </si>
  <si>
    <t>Đường vào cụm VH trung tâm 4 xã</t>
  </si>
  <si>
    <t>CHXD Mỹ Thuận</t>
  </si>
  <si>
    <t>Đường vào Trại giống thủy sản</t>
  </si>
  <si>
    <t>Xưởng cơ khí</t>
  </si>
  <si>
    <t>Trại cây giống</t>
  </si>
  <si>
    <t>Kênh bên phải QL</t>
  </si>
  <si>
    <t>Cty Quốc Quân</t>
  </si>
  <si>
    <t>Cầu Cái Gia Lớn</t>
  </si>
  <si>
    <t>Cty Cửu Long</t>
  </si>
  <si>
    <t>Vị trí = Điểm 119 - 30m</t>
  </si>
  <si>
    <t>Cầu Cái Gia Nhỏ</t>
  </si>
  <si>
    <t>Cầu Trà Mẹt</t>
  </si>
  <si>
    <t>ĐT.906</t>
  </si>
  <si>
    <t>CHXD. Số 43</t>
  </si>
  <si>
    <t>Đường liên ấp</t>
  </si>
  <si>
    <t xml:space="preserve">Đường dốc cầu </t>
  </si>
  <si>
    <t>Cầu Cống Đá</t>
  </si>
  <si>
    <t>Đường ấp Cống Đá</t>
  </si>
  <si>
    <t>Đường ấp Vĩnh Thạnh</t>
  </si>
  <si>
    <t>CHXD Thanh Trúc</t>
  </si>
  <si>
    <t>Đường ấp Ông Lãnh</t>
  </si>
  <si>
    <t>Đường ấp Vĩnh Thới</t>
  </si>
  <si>
    <t>Cầu Thuận Thời</t>
  </si>
  <si>
    <t>Đường ấp Vĩnh Khánh 2</t>
  </si>
  <si>
    <t>Cầu Vĩnh Xuân</t>
  </si>
  <si>
    <t>UBND xã Vĩnh Xuân</t>
  </si>
  <si>
    <t>Đường vào THPT.Vĩnh Xuân</t>
  </si>
  <si>
    <t>Đường Vĩnh Thanh - Gò Thanh</t>
  </si>
  <si>
    <t>Đường ấp Vĩnh Tắc</t>
  </si>
  <si>
    <t>CHXD Lê Toàn</t>
  </si>
  <si>
    <t>Đường vào trung tâm H.Trà Ôn</t>
  </si>
  <si>
    <t>Chùa Phước Xuân</t>
  </si>
  <si>
    <t>Đang làm</t>
  </si>
  <si>
    <t>Nghĩa trang liệt sĩ H.Trà Ôn</t>
  </si>
  <si>
    <t>Nhà thờ Vĩnh Xuân</t>
  </si>
  <si>
    <t>Đường vào TH. Vĩnh Xuân</t>
  </si>
  <si>
    <t>CHXD. Hải Vui</t>
  </si>
  <si>
    <t>CHXD. Số 12</t>
  </si>
  <si>
    <t>Đường ấp Vĩnh Khánh 1</t>
  </si>
  <si>
    <t>Đường số 6 ấp Vĩnh Thành</t>
  </si>
  <si>
    <t>Đường ấp Vĩnh Thành</t>
  </si>
  <si>
    <t>Cầu Cây Điệp</t>
  </si>
  <si>
    <t>Trạm y tế xã Thiện Mỹ</t>
  </si>
  <si>
    <t>Công an xã Thiện Mỹ</t>
  </si>
  <si>
    <t>Đường vào mầm non Thiện Mỹ</t>
  </si>
  <si>
    <t>UBND xã Thiện Mỹ</t>
  </si>
  <si>
    <t>Đường vào TH.Thiện Mỹ A</t>
  </si>
  <si>
    <t>Đường vào chùa Long An Cổ Tự</t>
  </si>
  <si>
    <t>Đường vào trường THCS.Thiện Mỹ</t>
  </si>
  <si>
    <t>Trường THCS Thiện Mỹ II</t>
  </si>
  <si>
    <t>Đường vào bãi rác H.Trà Ôn</t>
  </si>
  <si>
    <t>CHXD. Cường Quốc</t>
  </si>
  <si>
    <t>Đường ấp Mỹ Hòa</t>
  </si>
  <si>
    <t>Đường vào Thị trấn.Trà Ôn</t>
  </si>
  <si>
    <t>Trung tâm dạy nghề</t>
  </si>
  <si>
    <t>Đường ấp Mỹ Phó</t>
  </si>
  <si>
    <t>Đường vào trung tâm thị trấn Trà Ôn</t>
  </si>
  <si>
    <t>CHXD. Số 14</t>
  </si>
  <si>
    <t>Đường vào bệnh viện Trà Ôn</t>
  </si>
  <si>
    <t>Đường Mỹ Phó - Mỹ Hưng</t>
  </si>
  <si>
    <t>Cầu Trà Ôn</t>
  </si>
  <si>
    <t>ĐT.904</t>
  </si>
  <si>
    <t>CHXD Mười Mầu</t>
  </si>
  <si>
    <t>Đường ra Phà Cũ</t>
  </si>
  <si>
    <t>Đường ấp Đông Hậu</t>
  </si>
  <si>
    <t>Chùa Phật Tánh</t>
  </si>
  <si>
    <t>Cty Tôn Hoa Sen</t>
  </si>
  <si>
    <t>CHXD Trà Ôn</t>
  </si>
  <si>
    <t>Bãi VLXD</t>
  </si>
  <si>
    <t>Đường vào bến phà Đông Hậu</t>
  </si>
  <si>
    <t>Mần non Rạng Đông</t>
  </si>
  <si>
    <t>Đường vào Chùa Báo Ân</t>
  </si>
  <si>
    <t>Đường vào bến phà</t>
  </si>
  <si>
    <t>Đường vào Chùa Phước Huệ</t>
  </si>
  <si>
    <t>Đường ấp Đông Phú</t>
  </si>
  <si>
    <t>Cầu Đông Hậu</t>
  </si>
  <si>
    <t>Đường vào ban trị sự xã Ngãi Tứ</t>
  </si>
  <si>
    <t>CHXD. Số 6</t>
  </si>
  <si>
    <t>Đường ấp Đông Hòa 2</t>
  </si>
  <si>
    <t>UBND xã Đông Thành</t>
  </si>
  <si>
    <t>Đường vào trạm y tế xã Đông Thành</t>
  </si>
  <si>
    <t>Cầu Đông Thành</t>
  </si>
  <si>
    <t>CHXD Vĩnh Tường</t>
  </si>
  <si>
    <t>Đường ấp Đông Hòa 1</t>
  </si>
  <si>
    <t>Đường ấp Đông Hòa 3</t>
  </si>
  <si>
    <t>Mầm non Vàng Anh</t>
  </si>
  <si>
    <t>Đường vào ban trị sự xã Đông Thành</t>
  </si>
  <si>
    <t>Đường vào TH.Đông Thành B</t>
  </si>
  <si>
    <t>Trại giống Bình Minh</t>
  </si>
  <si>
    <t>Đường ấp Đông Thành 2</t>
  </si>
  <si>
    <t>Đường vào SVĐ thị xã</t>
  </si>
  <si>
    <t>CHXD Chính Phước</t>
  </si>
  <si>
    <t>Đường vào KCN Bình Minh</t>
  </si>
  <si>
    <t>Giáo hội Phật giáo</t>
  </si>
  <si>
    <t>Đường vào trạm biến áp Bình Minh</t>
  </si>
  <si>
    <t>CHXD Thành Nghĩa</t>
  </si>
  <si>
    <t>CHXD Cường Phát</t>
  </si>
  <si>
    <t>UBND xã Đông Thạnh</t>
  </si>
  <si>
    <t>Cầu Phù Ly</t>
  </si>
  <si>
    <t>Chợ Đông Bình</t>
  </si>
  <si>
    <t>UBND Phường Đông Thuận</t>
  </si>
  <si>
    <t>Đường vào TH.Đông Bình A</t>
  </si>
  <si>
    <t>Cầu vượt QL54</t>
  </si>
  <si>
    <t>Đường khóm Đông Thuận</t>
  </si>
  <si>
    <t>Đường song hành</t>
  </si>
  <si>
    <t>+ 210m song hành</t>
  </si>
  <si>
    <t>CHXD Đông Bình</t>
  </si>
  <si>
    <t>Ban chỉ huy Quân sự</t>
  </si>
  <si>
    <t>Đường vào chùa</t>
  </si>
  <si>
    <t>TH. Đông Bình B</t>
  </si>
  <si>
    <t>Đường khóm 5 P.Cái Vồn</t>
  </si>
  <si>
    <t>Nghĩa trang liệt sĩ TX.Bình Minh</t>
  </si>
  <si>
    <t>Cty Tôn Sáu Bình Minh</t>
  </si>
  <si>
    <t xml:space="preserve">Đường Ngô Quyền </t>
  </si>
  <si>
    <t>Đường Nguyễn Văn Thảnh</t>
  </si>
  <si>
    <t>Cầu Bình Minh</t>
  </si>
  <si>
    <t>Đài truyền thanh</t>
  </si>
  <si>
    <t>Hội Đông Y</t>
  </si>
  <si>
    <t>Đường Lê Văn Dị</t>
  </si>
  <si>
    <t>Mầm non Bình Minh</t>
  </si>
  <si>
    <t>Đường 3 tháng 2</t>
  </si>
  <si>
    <t>CHXD Tuyết Sương</t>
  </si>
  <si>
    <t>Đội quản lý thị trường 2</t>
  </si>
  <si>
    <t>Đường vào THPT Hoàng Thái Hiệp</t>
  </si>
  <si>
    <t>Đường vào CA. TX Bình Minh</t>
  </si>
  <si>
    <t>Đường vào CA. TX Bình Minh - Đội QLHC</t>
  </si>
  <si>
    <t>Viện kiểm soát nhân dân</t>
  </si>
  <si>
    <t>Đường vào THPT Bình Minh</t>
  </si>
  <si>
    <t>Tòa án TX Bình Minh</t>
  </si>
  <si>
    <t>Ban đại diện Giáo hội Phật giáo</t>
  </si>
  <si>
    <t>Đường khóm 4</t>
  </si>
  <si>
    <t>Đường Phạm Văn Quân</t>
  </si>
  <si>
    <t>Đường Phan Văn Năm</t>
  </si>
  <si>
    <t>Cầu Cái Dầu</t>
  </si>
  <si>
    <t>Chợ</t>
  </si>
  <si>
    <t>Đường ra bến phà cũ</t>
  </si>
  <si>
    <t>UBND P.Thành Phước</t>
  </si>
  <si>
    <t>Đường vào xí nghiệp 406</t>
  </si>
  <si>
    <t>Đường vào CT.Trí Việt</t>
  </si>
  <si>
    <t>Cầu Thành Lợi</t>
  </si>
  <si>
    <t>Đường vào bến đò ngang</t>
  </si>
  <si>
    <t>CHXD Thành Lợi</t>
  </si>
  <si>
    <t>Đường vào TH.Thành Lợi C</t>
  </si>
  <si>
    <t>CT.Tân Phước Thành</t>
  </si>
  <si>
    <t>Xưởng đóng tàu CKC</t>
  </si>
  <si>
    <t>Lò giết mổ Thái Bình</t>
  </si>
  <si>
    <t>CHXD Đức Thành - Bình Tân</t>
  </si>
  <si>
    <t>CT.Tân Phước Thuận</t>
  </si>
  <si>
    <t>CPSĐ</t>
  </si>
  <si>
    <t>Cầu Cống Số 2</t>
  </si>
  <si>
    <t>Đường vào nhà máy nước</t>
  </si>
  <si>
    <t>Đường ấp Thành Trí</t>
  </si>
  <si>
    <t>CHXD Ngọc Dung</t>
  </si>
  <si>
    <t>UBND xã Thành Lợi</t>
  </si>
  <si>
    <t>Đường vào Ban chỉ QS H.Bình Tân</t>
  </si>
  <si>
    <t>Đường QH khu dân cư Bình Tân</t>
  </si>
  <si>
    <t>Đường vào nhà trọ</t>
  </si>
  <si>
    <t>Đường vào TH.Thành Lợi B</t>
  </si>
  <si>
    <t>Đường vào bệnh viện H.Bình Tân</t>
  </si>
  <si>
    <t>Thành Thất Thành Lợi</t>
  </si>
  <si>
    <t>Cầu Chú Bèn</t>
  </si>
  <si>
    <t>Đường vào bến VLXD</t>
  </si>
  <si>
    <t>Đường vào khu nhà ở Bình Tân</t>
  </si>
  <si>
    <t>Đường vào THCS Thành Đông</t>
  </si>
  <si>
    <t>Cầu Tân Quới</t>
  </si>
  <si>
    <t>Đường vào xã Tân Quới</t>
  </si>
  <si>
    <t>Tôn Zacs</t>
  </si>
  <si>
    <t>Đường QH khu dân cư</t>
  </si>
  <si>
    <t>CHXD Tân Quới A</t>
  </si>
  <si>
    <t>Đường vào TH.Tân Quới A</t>
  </si>
  <si>
    <t>Công An H.Bình Tân</t>
  </si>
  <si>
    <t>Siêu thị mini Minh Thư</t>
  </si>
  <si>
    <t>Đường vào sân bóng Thanh Thảo</t>
  </si>
  <si>
    <t>Vật liệu xây dựng Đồng Tâm 2</t>
  </si>
  <si>
    <t>THPT Tân Quới</t>
  </si>
  <si>
    <t>Đường vào Chùa Giác Tánh</t>
  </si>
  <si>
    <t>Đường vào Chùa Trúc Lâm</t>
  </si>
  <si>
    <t>Đường vào Cao đài Tân Chiếu Minh</t>
  </si>
  <si>
    <t>Đường vào trạm y tế xã Tân Bình</t>
  </si>
  <si>
    <t>Cầu Thông Lưu</t>
  </si>
  <si>
    <t>Đường vào THCS Tân Bình</t>
  </si>
  <si>
    <t>Đường vào UBND xã Tân Bình</t>
  </si>
  <si>
    <t>CHXD Thành Vinh</t>
  </si>
  <si>
    <t>Cầu Rạch Súc</t>
  </si>
  <si>
    <t>Đường ấp Tân Minh</t>
  </si>
  <si>
    <t>CHXD Tân Lược</t>
  </si>
  <si>
    <t>Nội thất Hiếu Văn</t>
  </si>
  <si>
    <t>Đường ấp Tân Lộc</t>
  </si>
  <si>
    <t>THPT Tân Lược</t>
  </si>
  <si>
    <t>Đường vào ban trị sự xã Tân Lược</t>
  </si>
  <si>
    <t>Đường vào tịnh xá An Huệ</t>
  </si>
  <si>
    <t>THCS Tân Lược</t>
  </si>
  <si>
    <t>Đường vào mầm non Sơn Ca</t>
  </si>
  <si>
    <t>Hưng Minh Tự</t>
  </si>
  <si>
    <t>Cầu Tân Lược</t>
  </si>
  <si>
    <t>CHXD Tuấn Lộc</t>
  </si>
  <si>
    <t>ĐT.908</t>
  </si>
  <si>
    <t>Cầu Thủy Lợi</t>
  </si>
  <si>
    <t>TH.Tân An Thạnh A</t>
  </si>
  <si>
    <t>Cầu Rạch Chanh</t>
  </si>
  <si>
    <t>Cầu Xã Hời</t>
  </si>
  <si>
    <t>Chợ Tân An Thạnh</t>
  </si>
  <si>
    <t>Đoạn ra bến đò</t>
  </si>
  <si>
    <t>Hướng Đồng Tháp 
đi Trà Vinh</t>
  </si>
  <si>
    <t>Dân cư tập trung</t>
  </si>
  <si>
    <t>Dân cư tập trung + 500m</t>
  </si>
  <si>
    <t>432m - (241) - (242) ít dân</t>
  </si>
  <si>
    <t>Dân cư ít</t>
  </si>
  <si>
    <t>(259) - 1,5km ít dân</t>
  </si>
  <si>
    <t>2.5km - (276) ít dân</t>
  </si>
  <si>
    <t>(280)-(281) ít dân</t>
  </si>
  <si>
    <t>(281)-(470) đông dân</t>
  </si>
  <si>
    <t>(470)-(476) ít dân</t>
  </si>
  <si>
    <t>(477)-(479) dân cư đông</t>
  </si>
  <si>
    <t>(484)-(515) dân cư đông</t>
  </si>
  <si>
    <t>Hướng Vĩnh Long
đi Cần Thơ</t>
  </si>
  <si>
    <t>Nghĩa trang liệt sĩ T.Vĩnh Long</t>
  </si>
  <si>
    <t>Đường vào Chùa Xá Lợi</t>
  </si>
  <si>
    <t>Có đường gom</t>
  </si>
  <si>
    <t>Vật liệu xây dựng Hoàng Gia</t>
  </si>
  <si>
    <t>Bệnh viện Triều An</t>
  </si>
  <si>
    <t>Đang xây dựng</t>
  </si>
  <si>
    <t>Công ty cổ phần 715</t>
  </si>
  <si>
    <t>Đường tổ dân phố 24A</t>
  </si>
  <si>
    <t>Đường ra sông Cổ Chiên</t>
  </si>
  <si>
    <t>Doạnh trại Quân đội</t>
  </si>
  <si>
    <t>Đường tổ dân phố 14C</t>
  </si>
  <si>
    <t>Đường ấp Vĩnh Hòa</t>
  </si>
  <si>
    <t>Đường vào cục dự trữ Nhà nước</t>
  </si>
  <si>
    <t>CHXD Số 25</t>
  </si>
  <si>
    <t>Điểm đầu đường tránh</t>
  </si>
  <si>
    <t>Đường vào khu du lịch Số 2</t>
  </si>
  <si>
    <t>CHXD Nguyễn Đạt</t>
  </si>
  <si>
    <t>CHXD Vương Phú</t>
  </si>
  <si>
    <t>TH.Nguyễn Trung Trực</t>
  </si>
  <si>
    <t>Đường vào nhà máy Bia Sài Gòn</t>
  </si>
  <si>
    <t>CHXD Kim</t>
  </si>
  <si>
    <t>Đường Võ Văn Kiệt</t>
  </si>
  <si>
    <t>CHXD Nguyễn Đạt 3</t>
  </si>
  <si>
    <t>Nhà xưởng</t>
  </si>
  <si>
    <t>Cầu Tân Quới Đông</t>
  </si>
  <si>
    <t>Nem Sáu Xệ</t>
  </si>
  <si>
    <t>Công ty cơ khí Kubota</t>
  </si>
  <si>
    <t>Cầu Tân Quới Hưng</t>
  </si>
  <si>
    <t>CHXD NSH Petro</t>
  </si>
  <si>
    <t>Cầu Bà Điểu</t>
  </si>
  <si>
    <t>Cầu Tân An</t>
  </si>
  <si>
    <t>CHXD Số 31</t>
  </si>
  <si>
    <t>Nem Sáu Xệ (Con)</t>
  </si>
  <si>
    <t>Cầu Kho</t>
  </si>
  <si>
    <t>CHXD Số 16</t>
  </si>
  <si>
    <t>Cầu Tân Hưng</t>
  </si>
  <si>
    <t>Đường dân sinh dốc cầu</t>
  </si>
  <si>
    <t>Cầu Cần Thơ</t>
  </si>
  <si>
    <t>Điểm đầu</t>
  </si>
  <si>
    <t>CHXD Can Thủy</t>
  </si>
  <si>
    <t>Phường 4, TP.Vĩnh Long</t>
  </si>
  <si>
    <t>Cầu Đông Bình</t>
  </si>
  <si>
    <t>Nhà máy tôn Hồng Cúc</t>
  </si>
  <si>
    <t>Cầu Chà Và Nhỏ</t>
  </si>
  <si>
    <t>CHXD Tuyết Sướng II</t>
  </si>
  <si>
    <t>Cầu Chà Và Lớn</t>
  </si>
  <si>
    <t>Chùa Hưng Bình</t>
  </si>
  <si>
    <t>Trạm dừng chân Minh Khánh 2</t>
  </si>
  <si>
    <t>CHXD Bình Minh</t>
  </si>
  <si>
    <t>Chùa Ngọc Quang</t>
  </si>
  <si>
    <t>Đường vào công ty Thịnh Hòa</t>
  </si>
  <si>
    <t>Mầm non Thuận Tiến B</t>
  </si>
  <si>
    <t>CHXD Thuận An</t>
  </si>
  <si>
    <t>Công ty Hữu Tân</t>
  </si>
  <si>
    <t>Công ty Tuấn Hiền</t>
  </si>
  <si>
    <t>Cầu Rạch Múc</t>
  </si>
  <si>
    <t>Đường ấp Phú Thành</t>
  </si>
  <si>
    <t>Đường vào trụ sở ấp Phú Mỹ</t>
  </si>
  <si>
    <t>CHXD Tân Phú</t>
  </si>
  <si>
    <t>Đường vào Chùa Linh Phước</t>
  </si>
  <si>
    <t>Đường ấp Phú Nghĩa</t>
  </si>
  <si>
    <t>Trạm dừng chân Minh Phúc</t>
  </si>
  <si>
    <t>CHXD Minh Phúc</t>
  </si>
  <si>
    <t>Cầu Mù U</t>
  </si>
  <si>
    <t>Công ty Sơn Hải - Vĩnh Long</t>
  </si>
  <si>
    <t>Nhà thờ Song Phú</t>
  </si>
  <si>
    <t>Cầu Bà Cang</t>
  </si>
  <si>
    <t>CHXD Tân Tiến - Tam Bình</t>
  </si>
  <si>
    <t>Chợ Song Phú</t>
  </si>
  <si>
    <t>THPT Phú Thịnh</t>
  </si>
  <si>
    <t>CHXD Mỹ Phong</t>
  </si>
  <si>
    <t>CHXD Phú An</t>
  </si>
  <si>
    <t>Đường ấp Phú Ninh</t>
  </si>
  <si>
    <t>Đường ấp Phú An</t>
  </si>
  <si>
    <t>Cầu Phú An</t>
  </si>
  <si>
    <t>CHXD Số 7</t>
  </si>
  <si>
    <t>Trạm trộn bê tông</t>
  </si>
  <si>
    <t>Bãi xe Thanh Thiện Ngọc</t>
  </si>
  <si>
    <t>Công ty Phú Quí</t>
  </si>
  <si>
    <t>CHXD Số 27</t>
  </si>
  <si>
    <t>Nhà thờ Phú Quới</t>
  </si>
  <si>
    <t>Cầu Phú Quới</t>
  </si>
  <si>
    <t>CHXD Chi nhánh Vĩnh Long</t>
  </si>
  <si>
    <t>Chợ Phước Yên</t>
  </si>
  <si>
    <t>Điểm đầu đường song hành phải</t>
  </si>
  <si>
    <t>Điểm đầu đường song hành trái</t>
  </si>
  <si>
    <t>Có dải phân cách trên QL1A</t>
  </si>
  <si>
    <t>Đường vào trung tâm công tác xã hội</t>
  </si>
  <si>
    <t>CHXD Số 15</t>
  </si>
  <si>
    <t>Cầu Lộc Hòa</t>
  </si>
  <si>
    <t>Đường khu dân cư quy hoạch</t>
  </si>
  <si>
    <t>CHXD Lê Hoàng - Vĩnh Long</t>
  </si>
  <si>
    <t>Đường vào công ty Phước Thành 4</t>
  </si>
  <si>
    <t>Kết thúc song hành trái</t>
  </si>
  <si>
    <t>Đường vào xí nghiệp bao bì</t>
  </si>
  <si>
    <t>Nghĩa trang liệt sĩ H.Long Hồ</t>
  </si>
  <si>
    <t>Agribank KCN Hòa Phú</t>
  </si>
  <si>
    <t>Đường vào UBND xã Lộc Hòa</t>
  </si>
  <si>
    <t>CHXD Quang Thời</t>
  </si>
  <si>
    <t>Cầu Ông Me Nhỏ</t>
  </si>
  <si>
    <t>Chợ Cầu Đôi</t>
  </si>
  <si>
    <t>Đường ấp Tân Bình</t>
  </si>
  <si>
    <t>CHXD Tân Vạn Lợi</t>
  </si>
  <si>
    <t>Phòng cảnh sát giao thông</t>
  </si>
  <si>
    <t>Tân Phú, Tam Bình</t>
  </si>
  <si>
    <t>Mỹ Hòa ,TX.Bình Minh</t>
  </si>
  <si>
    <t>Đông Bình, TX.Bình Minh</t>
  </si>
  <si>
    <t>Thuận An, TX.Bình Minh</t>
  </si>
  <si>
    <t>Phú Thịnh, Tam Bình</t>
  </si>
  <si>
    <t>Phú Quới, Long Hồ</t>
  </si>
  <si>
    <t>Lộc Hòa, Long Hồ</t>
  </si>
  <si>
    <t>Tân Hạnh, Long Hồ</t>
  </si>
  <si>
    <t>Tân An Thạnh, Bình Tân</t>
  </si>
  <si>
    <t>Tân Lược, Bình Tân</t>
  </si>
  <si>
    <t>Tân Bình, Bình Tân</t>
  </si>
  <si>
    <t>Tân Quới, Bình Tân</t>
  </si>
  <si>
    <t>Thành Lợi, Bình Tân</t>
  </si>
  <si>
    <t>Cái Vồn, Bình Minh</t>
  </si>
  <si>
    <t>Thanh Phước, Bình Minh</t>
  </si>
  <si>
    <t>Đông Thuận, Bình Minh</t>
  </si>
  <si>
    <t>Đông Bình, Bình Minh</t>
  </si>
  <si>
    <t>Đông Thành, Bình Minh</t>
  </si>
  <si>
    <t>Ngãi Tứ, Tam Bình</t>
  </si>
  <si>
    <t>TT.Trà Ôn, H.Trà Ôn</t>
  </si>
  <si>
    <t>Thiện Mỹ, Trà Ôn</t>
  </si>
  <si>
    <t>Vĩnh Xuân, Trà Ôn</t>
  </si>
  <si>
    <t>Trà Vinh</t>
  </si>
  <si>
    <t>Tân Ngãi, TP.Vĩnh Long</t>
  </si>
  <si>
    <t>Trường An, TP.Vĩnh Long</t>
  </si>
  <si>
    <t>Hướng Vĩnh Long 
đi Đồng Tháp</t>
  </si>
  <si>
    <t>Tân Hòa, TP.Vĩnh Long</t>
  </si>
  <si>
    <t>Tân Hội, TP.Vĩnh Long</t>
  </si>
  <si>
    <t>Thanh Đức, Long Hồ</t>
  </si>
  <si>
    <t>Hòa Ninh, Long Hồ</t>
  </si>
  <si>
    <t>Bình Hòa Phước, Long Hồ</t>
  </si>
  <si>
    <t>Hướng TP.Vĩnh Long
đi TX.Bình Minh</t>
  </si>
  <si>
    <t>QL1A mới</t>
  </si>
  <si>
    <t>TH. Thoại Ngọc Hầu</t>
  </si>
  <si>
    <t>Cầu Cái Vồn Lớn</t>
  </si>
  <si>
    <t>UBND Phường Cái Vồn</t>
  </si>
  <si>
    <t>Điểm rẽ lên cầu Cái Vồn</t>
  </si>
  <si>
    <t>Đường ấp Thuận Tiến B</t>
  </si>
  <si>
    <t>Thuân An, Bình Minh</t>
  </si>
  <si>
    <t>Đường xuống phà Mỹ Thuận cũ</t>
  </si>
  <si>
    <t>ĐH.12</t>
  </si>
  <si>
    <t>Đường vào cụm DCVL xã Tân Hội</t>
  </si>
  <si>
    <t>Đường 8/3 &amp; ĐH.20</t>
  </si>
  <si>
    <t>Đường vào trung tâm xã Đồng Phú</t>
  </si>
  <si>
    <t>Đường vào trung tâm xã Bình Hòa Phước</t>
  </si>
  <si>
    <t>Đường đi cầu Cái Cuối</t>
  </si>
  <si>
    <t>ĐH22</t>
  </si>
  <si>
    <t>Đường vào KCN Hòa Phú</t>
  </si>
  <si>
    <t>ĐH.23B</t>
  </si>
  <si>
    <t>ĐH.23</t>
  </si>
  <si>
    <t>Đường tuyến DCVL ấp Phú Long, xã Phú Quới</t>
  </si>
  <si>
    <t>ĐH.40</t>
  </si>
  <si>
    <t>Đường ấp Phú Hòa</t>
  </si>
  <si>
    <t>ĐH.40B</t>
  </si>
  <si>
    <t>ĐH.41</t>
  </si>
  <si>
    <t>ĐT.905</t>
  </si>
  <si>
    <t>ĐH.41B</t>
  </si>
  <si>
    <t>ĐH.50</t>
  </si>
  <si>
    <t>Đường vào BV Đa khoa Bình Minh</t>
  </si>
  <si>
    <t>Giao QL54</t>
  </si>
  <si>
    <t>ĐH.80</t>
  </si>
  <si>
    <t>ĐH.53</t>
  </si>
  <si>
    <t>ĐH.54</t>
  </si>
  <si>
    <t>ĐH.55</t>
  </si>
  <si>
    <t>ĐH.56</t>
  </si>
  <si>
    <t>ĐT.909</t>
  </si>
  <si>
    <t>ĐT.907</t>
  </si>
  <si>
    <t>Đường vào KCN Mỹ Lợi</t>
  </si>
  <si>
    <t>ĐH.71</t>
  </si>
  <si>
    <t>ĐT.901</t>
  </si>
  <si>
    <t>ĐH.72</t>
  </si>
  <si>
    <t>UBND xã Tân An Thạnh</t>
  </si>
  <si>
    <t>CHXD. Bình Hòa Phước</t>
  </si>
  <si>
    <t>Lý trình
theo QH</t>
  </si>
  <si>
    <t>Lý trình
theo KS</t>
  </si>
  <si>
    <t>Trung tâm văn hóa - thể thao</t>
  </si>
  <si>
    <t>Cầu Cái Vồn Nhỏ</t>
  </si>
  <si>
    <t>Đường trục trung TT.Trà Ôn</t>
  </si>
  <si>
    <t>Thành Thất Vĩnh Xuân</t>
  </si>
  <si>
    <t>Đường vào TH. Thuận Thới B</t>
  </si>
  <si>
    <t>Đường vào UBND xã Thuận Thới</t>
  </si>
  <si>
    <t>Đường vào THCS Thuận Thới</t>
  </si>
  <si>
    <t>Trạm y tế xã Thuận Thới</t>
  </si>
  <si>
    <t>Thành Đông, Bình Tân</t>
  </si>
  <si>
    <t>Thuận Thới, Trà Ôn</t>
  </si>
  <si>
    <t>Lý trình KS</t>
  </si>
  <si>
    <t>Lý trình QH</t>
  </si>
  <si>
    <t>082</t>
  </si>
  <si>
    <t>CA.Vĩnh Long</t>
  </si>
  <si>
    <t>Đường vào khu DC Cổ Chiên</t>
  </si>
  <si>
    <t>000</t>
  </si>
  <si>
    <t>CHXD Thanh Đức</t>
  </si>
  <si>
    <t>057</t>
  </si>
  <si>
    <t>055</t>
  </si>
  <si>
    <t>Đường dốc cầu Cái Đôi</t>
  </si>
  <si>
    <t>T</t>
  </si>
  <si>
    <t>Đường Tân Phú Hòa</t>
  </si>
  <si>
    <t>Vào THCS.Nguyễn Đình Chiểu</t>
  </si>
  <si>
    <t>Đình Tân Hòa</t>
  </si>
  <si>
    <t>Vào Chùa Ngọc Chơn</t>
  </si>
  <si>
    <t>TH.Tân An Thạnh C</t>
  </si>
  <si>
    <t>Vào QL1 - Đi Vĩnh Long</t>
  </si>
  <si>
    <t>Vào QL1 - Đi Cần Thơ</t>
  </si>
  <si>
    <t>P</t>
  </si>
  <si>
    <t>065</t>
  </si>
  <si>
    <t>050</t>
  </si>
  <si>
    <t>049</t>
  </si>
  <si>
    <t>077</t>
  </si>
  <si>
    <t>00</t>
  </si>
  <si>
    <t>040</t>
  </si>
  <si>
    <t>085</t>
  </si>
  <si>
    <t>029</t>
  </si>
  <si>
    <t>064</t>
  </si>
  <si>
    <t>028</t>
  </si>
  <si>
    <t>067</t>
  </si>
  <si>
    <t>027</t>
  </si>
  <si>
    <t>076</t>
  </si>
  <si>
    <t>Đường vào khu hành chính Bình Tân</t>
  </si>
  <si>
    <t>Tòa Thánh Tây Ninh</t>
  </si>
  <si>
    <t>Quốc lộ 53 kéo dài</t>
  </si>
  <si>
    <t>Phạm Hùng</t>
  </si>
  <si>
    <t>T/P</t>
  </si>
  <si>
    <t>P.9, TP.Vĩnh Long</t>
  </si>
  <si>
    <t>Quốc lộ 1A cũ</t>
  </si>
  <si>
    <t>Đường chợ phường 9</t>
  </si>
  <si>
    <t>Đường hẻm Cty DV-KT Nông Nghiệp</t>
  </si>
  <si>
    <t>Đường đô thị</t>
  </si>
  <si>
    <t>Đường khu dân cư khóm 2</t>
  </si>
  <si>
    <t>Khu hành chính tỉnh</t>
  </si>
  <si>
    <t>01</t>
  </si>
  <si>
    <t>Cầu Ngã Cạy</t>
  </si>
  <si>
    <t>406</t>
  </si>
  <si>
    <t>BTCT</t>
  </si>
  <si>
    <t>Đường dốc cầu Ngã Cạy</t>
  </si>
  <si>
    <t>Đường khu dân cư Khóm 3</t>
  </si>
  <si>
    <t>VLXD Ngọc Sen</t>
  </si>
  <si>
    <t>VLXD số 6</t>
  </si>
  <si>
    <t>Nhà xe Huỳnh Đạt</t>
  </si>
  <si>
    <t>02</t>
  </si>
  <si>
    <t>013</t>
  </si>
  <si>
    <t>CH xăng dầu số 8</t>
  </si>
  <si>
    <t>Đường ĐH.25</t>
  </si>
  <si>
    <t>Ranh xã Tân Hạnh, Long Hồ</t>
  </si>
  <si>
    <t>TP.Vĩnh Long</t>
  </si>
  <si>
    <t>Gara ôtô</t>
  </si>
  <si>
    <t>Doanh trại quân đội</t>
  </si>
  <si>
    <t>Xây dựng mới</t>
  </si>
  <si>
    <t>Cầu Vàm</t>
  </si>
  <si>
    <t>03</t>
  </si>
  <si>
    <t>042</t>
  </si>
  <si>
    <t>003</t>
  </si>
  <si>
    <t>42,35</t>
  </si>
  <si>
    <t>P.8, TP.Vĩnh Long</t>
  </si>
  <si>
    <t>Chùa Phổ Minh</t>
  </si>
  <si>
    <t>Đường dốc cầu Vàm</t>
  </si>
  <si>
    <t>Ban CHQS tỉnh Vĩnh Long</t>
  </si>
  <si>
    <t>Khu DC Hoa Lan</t>
  </si>
  <si>
    <t>CH xăng dầu số 32</t>
  </si>
  <si>
    <t>Đường dốc cầu Tân Hữu</t>
  </si>
  <si>
    <t>Cầu Tân Hữu</t>
  </si>
  <si>
    <t>785</t>
  </si>
  <si>
    <t>Nhà xưởng máy động lực</t>
  </si>
  <si>
    <t>Đường KDC</t>
  </si>
  <si>
    <t>Đ. Nguyễn Văn Lâu</t>
  </si>
  <si>
    <t>Đ. Đinh Tiên Hoàng</t>
  </si>
  <si>
    <t>CH xăng dầu số 5</t>
  </si>
  <si>
    <t>015</t>
  </si>
  <si>
    <t>Bến xe Vĩnh Long</t>
  </si>
  <si>
    <t>Đ. Phan Đình Phùng (BX Vĩnh Long)</t>
  </si>
  <si>
    <t>Đ. Nguyễn Trung Trực</t>
  </si>
  <si>
    <t>Đ. Cao Thắng</t>
  </si>
  <si>
    <t>Cầu Vồng</t>
  </si>
  <si>
    <t>004</t>
  </si>
  <si>
    <t>Đường dốc cầu Vồng</t>
  </si>
  <si>
    <t>P.3, TP.Vĩnh Long</t>
  </si>
  <si>
    <t>Đ.ĐH Xây dựng Miền Tây</t>
  </si>
  <si>
    <t>Đường đang thi công</t>
  </si>
  <si>
    <t>Đ. CV Tượng đài chiến thắng</t>
  </si>
  <si>
    <t>Đường Mậu Thân</t>
  </si>
  <si>
    <t>035</t>
  </si>
  <si>
    <t>Nhà khách công an Vĩnh Long</t>
  </si>
  <si>
    <t>Đ. Dương Phước Hậu</t>
  </si>
  <si>
    <t>Đường khu biệt thự Ngọc Vân</t>
  </si>
  <si>
    <t>CH xăng dầu Thiên Phúc</t>
  </si>
  <si>
    <t>Đ. Khu nội trú HS-SV</t>
  </si>
  <si>
    <t>Đường vào trạm y tế phường 3</t>
  </si>
  <si>
    <t>Đường Dân Sinh</t>
  </si>
  <si>
    <t>045</t>
  </si>
  <si>
    <t>Đường tổ 65-68</t>
  </si>
  <si>
    <t>CH xăng dầu Thu Hồng</t>
  </si>
  <si>
    <t>Đ. Ấp Phước Ngươn A</t>
  </si>
  <si>
    <t>Phòng CSCĐ</t>
  </si>
  <si>
    <t>P.4, TP.Vĩnh Long</t>
  </si>
  <si>
    <t>Đường số 2</t>
  </si>
  <si>
    <t>070</t>
  </si>
  <si>
    <t>CH xăng dầu số 22</t>
  </si>
  <si>
    <t>Phạm Thái Bường</t>
  </si>
  <si>
    <t>QL.57</t>
  </si>
  <si>
    <t>Bệnh viện đa khoa tỉnh</t>
  </si>
  <si>
    <t>Đường khu TĐC</t>
  </si>
  <si>
    <t>Đ. vào bệnh viện đa khoa</t>
  </si>
  <si>
    <t>Đường dốc cầu Ông Me Lớn</t>
  </si>
  <si>
    <t>Cầu Ông Me Lớn</t>
  </si>
  <si>
    <t>04</t>
  </si>
  <si>
    <t>062</t>
  </si>
  <si>
    <t>Long Phước, Long Hồ</t>
  </si>
  <si>
    <t>Đ. Vào nhà cố HĐBT Phạm Hùng</t>
  </si>
  <si>
    <t>Đường ĐH.25B</t>
  </si>
  <si>
    <t>Chùa Phước Viên</t>
  </si>
  <si>
    <t>Khu tưởng niệm cố HĐBT Phạm Hùng</t>
  </si>
  <si>
    <t>Đường Ấp Long Thuận A</t>
  </si>
  <si>
    <t>Công ty Viễn Đông</t>
  </si>
  <si>
    <t>CH xăng dầu Đức Thành</t>
  </si>
  <si>
    <t>Trụ sở công an</t>
  </si>
  <si>
    <t>05</t>
  </si>
  <si>
    <t>CH xăng dầu Hồng Duyên</t>
  </si>
  <si>
    <t>Cty thuốc lá Cửu Long</t>
  </si>
  <si>
    <t>Đ. Ấp Long Thuận</t>
  </si>
  <si>
    <t>Nhà máy Hào Phát</t>
  </si>
  <si>
    <t>CH xăng dầu Long Phước</t>
  </si>
  <si>
    <t>Đường ấp Long Thuận</t>
  </si>
  <si>
    <t>06</t>
  </si>
  <si>
    <t>TT.Long Hồ, Long Hồ</t>
  </si>
  <si>
    <t>Trường TH B TT.Long Hồ</t>
  </si>
  <si>
    <t xml:space="preserve">Đường dân sinh </t>
  </si>
  <si>
    <t>CH xăng dầu BKV số 27</t>
  </si>
  <si>
    <t>SVĐ Long Hồ</t>
  </si>
  <si>
    <t>Đ. Vào PTTH Phạm Hùng</t>
  </si>
  <si>
    <t>006</t>
  </si>
  <si>
    <t>07</t>
  </si>
  <si>
    <t xml:space="preserve"> </t>
  </si>
  <si>
    <t>CH xăng dầu cơ sở 2 tỉnh đội Vĩnh Long</t>
  </si>
  <si>
    <t>Đ. KDC quy hoạch mới</t>
  </si>
  <si>
    <t>UBND TT. Long Hồ</t>
  </si>
  <si>
    <t>Đội CSGT-TT-CĐ TT.Long Hồ</t>
  </si>
  <si>
    <t>Kho bạc Long Hồ</t>
  </si>
  <si>
    <t>Đ. KDC quy hoạch</t>
  </si>
  <si>
    <t>Đất</t>
  </si>
  <si>
    <t xml:space="preserve">Nhà thờ tin lành Long Hồ </t>
  </si>
  <si>
    <t>Công an huyện Long Hồ</t>
  </si>
  <si>
    <t>Cục thi hành án</t>
  </si>
  <si>
    <t>08</t>
  </si>
  <si>
    <t>031</t>
  </si>
  <si>
    <t>Viện kiểm sát</t>
  </si>
  <si>
    <t>Đường vào KDC quy hoạch</t>
  </si>
  <si>
    <t>Khu hành chính huyện Long Hồ</t>
  </si>
  <si>
    <t>Đ. vào huyện ủy Long Hồ</t>
  </si>
  <si>
    <t>Đường dốc cầu Ngã Tư</t>
  </si>
  <si>
    <t>Cầu Ngã Tư</t>
  </si>
  <si>
    <t>008</t>
  </si>
  <si>
    <t>038</t>
  </si>
  <si>
    <t>Chợ Long Hồ</t>
  </si>
  <si>
    <t>Đường vào chợ Long Hồ</t>
  </si>
  <si>
    <t>Nhà thờ An Đức</t>
  </si>
  <si>
    <t>Trường mầm non Họa Mi</t>
  </si>
  <si>
    <t>Đường ĐT.909</t>
  </si>
  <si>
    <t>605</t>
  </si>
  <si>
    <t>TT văn hóa huyện Long Hồ</t>
  </si>
  <si>
    <t>UBMT&amp; Đoàn thể huyện Long Hồ</t>
  </si>
  <si>
    <t>Đường KDC khóm 2</t>
  </si>
  <si>
    <t>09</t>
  </si>
  <si>
    <t>010</t>
  </si>
  <si>
    <t>Chùa Long Hưng</t>
  </si>
  <si>
    <t>CH xăng dầu Long Hồ</t>
  </si>
  <si>
    <t>Tôn Hoa Sen</t>
  </si>
  <si>
    <t>Long An, Long Hồ</t>
  </si>
  <si>
    <t>Đường ấp An Phú A</t>
  </si>
  <si>
    <t>Chùa Phước Huệ</t>
  </si>
  <si>
    <t>CH xăng dầu Hoàng Sơn 2</t>
  </si>
  <si>
    <t>Đường ĐT.903</t>
  </si>
  <si>
    <t>CH xăng dầu Petrolimex số 30</t>
  </si>
  <si>
    <t>Đường ấp An Phú B</t>
  </si>
  <si>
    <t>012</t>
  </si>
  <si>
    <t>CH xăng dầu Long Hiệp</t>
  </si>
  <si>
    <t>Trường mầm non Long An</t>
  </si>
  <si>
    <t>Giáo xứ Long Hiệp</t>
  </si>
  <si>
    <t>Chợ Long Hiệp</t>
  </si>
  <si>
    <t>Cầu Phong Hòa</t>
  </si>
  <si>
    <t>UBND xã Long An</t>
  </si>
  <si>
    <t>Đường liên ấp Long Tân-Hậu Thành</t>
  </si>
  <si>
    <t>Đường ĐT.904</t>
  </si>
  <si>
    <t>CH xăng dầu Long An</t>
  </si>
  <si>
    <t>Cầu dân sinh</t>
  </si>
  <si>
    <t>Cửa hàng phân bón Bửu</t>
  </si>
  <si>
    <t>Đ. Đi ấp Thạnh An</t>
  </si>
  <si>
    <t>Cầu Phó Mùi</t>
  </si>
  <si>
    <t>014</t>
  </si>
  <si>
    <t>Đường đê bao- sông Lung - Phó Mùi</t>
  </si>
  <si>
    <t>Tân Long, Mang Thít</t>
  </si>
  <si>
    <t>Đường đi cầu Đình Bình Lộc - Tân Long</t>
  </si>
  <si>
    <t>044</t>
  </si>
  <si>
    <t>CH xăng dầu Hòa Thạnh</t>
  </si>
  <si>
    <t>Hòa Thạnh, Tam Bình</t>
  </si>
  <si>
    <t>Đường ĐH.36</t>
  </si>
  <si>
    <t>Đ. Ấp Thạnh An</t>
  </si>
  <si>
    <t>CH xăng dầu Thuận Phát</t>
  </si>
  <si>
    <t>Cty TNHH LEE YEON VINA</t>
  </si>
  <si>
    <t>Đ. Vào miếu Bà Chúa</t>
  </si>
  <si>
    <t>Đường ĐH.42</t>
  </si>
  <si>
    <t>Đường ấp Cầu Ván</t>
  </si>
  <si>
    <t>Đ. Bờ liệt sĩ Nguyễn Văn Thêu</t>
  </si>
  <si>
    <t>016</t>
  </si>
  <si>
    <t>Tân Long Hội, Mang Thít</t>
  </si>
  <si>
    <t>Đường Ba Sấm</t>
  </si>
  <si>
    <t>Cty may Dung Hạnh</t>
  </si>
  <si>
    <t>Bãi TT heo Bảy Hùng</t>
  </si>
  <si>
    <t>Đường ĐH.35</t>
  </si>
  <si>
    <t>018</t>
  </si>
  <si>
    <t>Trường mầm non Sơn Ca</t>
  </si>
  <si>
    <t>CH xăng dầu Cầu Mới</t>
  </si>
  <si>
    <t>Đường ĐH.35 (Ấp Gò Nhum)</t>
  </si>
  <si>
    <t>020</t>
  </si>
  <si>
    <t>Đường ĐH.42B</t>
  </si>
  <si>
    <t>Nhà thờ Cầu Mới</t>
  </si>
  <si>
    <t>Hạt quản lý đường bộ 17.2</t>
  </si>
  <si>
    <t>Đường dốc cầu Măng Thít</t>
  </si>
  <si>
    <t>Cầu Măng Thít</t>
  </si>
  <si>
    <t>021</t>
  </si>
  <si>
    <t>Long Hồ-Mang Thít-Vũng Liêm</t>
  </si>
  <si>
    <t>Chợ Tân An Luông</t>
  </si>
  <si>
    <t>Tân An Luông, Vũng Liêm</t>
  </si>
  <si>
    <t>UBND xã Tân An Luông</t>
  </si>
  <si>
    <t>Đường ĐT.901</t>
  </si>
  <si>
    <t>022</t>
  </si>
  <si>
    <t>Trường TH Đặng Văn Hạnh</t>
  </si>
  <si>
    <t>Ngân hàng Agribank</t>
  </si>
  <si>
    <t>034</t>
  </si>
  <si>
    <t>CH xăng dầu Cầu Mới 3</t>
  </si>
  <si>
    <t>Đường vào nghĩa trang ND cụm xã</t>
  </si>
  <si>
    <t>Cơ sở Út Mười</t>
  </si>
  <si>
    <t>Đường liên ấp 7 - Gò Ân</t>
  </si>
  <si>
    <t>023</t>
  </si>
  <si>
    <t>Hiếu Phụng, Vũng Liêm</t>
  </si>
  <si>
    <t>Cầu Quang Phú</t>
  </si>
  <si>
    <t>Tân An Luông-Hiếu Phụng, Vũng Liêm</t>
  </si>
  <si>
    <t>Đường ấp Quang Phú</t>
  </si>
  <si>
    <t>Đường ĐH.60</t>
  </si>
  <si>
    <t>Đường liên ấp Hiếu Hiệp-Tân Huy</t>
  </si>
  <si>
    <t>024</t>
  </si>
  <si>
    <t>Trạm biến áp Vũng Liêm</t>
  </si>
  <si>
    <t>Đ. Liên ấp Tân Khánh-Hiếu Hiệp</t>
  </si>
  <si>
    <t>CH xăng dầu Hiếu Phụng</t>
  </si>
  <si>
    <t>Đường liên ấp Tân Huy-Quang Huy</t>
  </si>
  <si>
    <t>005</t>
  </si>
  <si>
    <t>025</t>
  </si>
  <si>
    <t>Đường liên ấp Tân Khánh-Hiếu Hiệp</t>
  </si>
  <si>
    <t>026</t>
  </si>
  <si>
    <t>Đường dốc cầu Bưng Trường</t>
  </si>
  <si>
    <t>Bãi VLXD dốc cầu Bưng Trường</t>
  </si>
  <si>
    <t>Cầu Bưng Trường</t>
  </si>
  <si>
    <t>Đường vào chợ Cầu Vĩ</t>
  </si>
  <si>
    <t>Đường ĐT.906</t>
  </si>
  <si>
    <t>Đường ĐH.60B</t>
  </si>
  <si>
    <t>CH xăng dầu Thanh Tòng</t>
  </si>
  <si>
    <t>Trường THCS Hiếu Phụng</t>
  </si>
  <si>
    <t>Đường Tân Quang-Quang Thạnh</t>
  </si>
  <si>
    <t>Trường THPT Hiếu Phụng</t>
  </si>
  <si>
    <t>Trường mầm non Hiếu Phụng</t>
  </si>
  <si>
    <t>Đường liên ấp Tân Quang-Quang Thạnh</t>
  </si>
  <si>
    <t>Đường ấp An Thành Tây</t>
  </si>
  <si>
    <t>Trung Hiếu, Vũng Liêm</t>
  </si>
  <si>
    <t>Đường ĐH.61</t>
  </si>
  <si>
    <t>Cầu Đá</t>
  </si>
  <si>
    <t>Đường dốc cầu Đá</t>
  </si>
  <si>
    <t>BTN/BTXM</t>
  </si>
  <si>
    <t>Trường TH Trung Hiếu B</t>
  </si>
  <si>
    <t>Đường liên ấp Bình Thành</t>
  </si>
  <si>
    <t>UBND xã Trung Hiếu</t>
  </si>
  <si>
    <t>030</t>
  </si>
  <si>
    <t>CH xăng dầu Trung Cường 1</t>
  </si>
  <si>
    <t>CH xăng dầu Huỳnh Tuyển</t>
  </si>
  <si>
    <t>Đường ĐH.61B</t>
  </si>
  <si>
    <t>Đường dốc cầu Mai Phốp</t>
  </si>
  <si>
    <t>Nhà thờ Mai Phốp</t>
  </si>
  <si>
    <t>Cầu Mai Phốp</t>
  </si>
  <si>
    <t>Đường ĐH.62</t>
  </si>
  <si>
    <t>Đường ấp An Điền 1</t>
  </si>
  <si>
    <t>Chùa Vĩnh Quang</t>
  </si>
  <si>
    <t>Trường TH Nguyễn Trung Kiên</t>
  </si>
  <si>
    <t>Đường ấp Trung Điền</t>
  </si>
  <si>
    <t>Trường THCS Trung Hiếu</t>
  </si>
  <si>
    <t>Đội CS PCCC huyện Vũng Liêm</t>
  </si>
  <si>
    <t>Ban CHQS huyện Vũng Liêm</t>
  </si>
  <si>
    <t>Đường số 09, ấp An Điền 1</t>
  </si>
  <si>
    <t>CH xăng dầu Trung Hiếu</t>
  </si>
  <si>
    <t>Nghĩa trang liệt sỹ huyện Vũng Liêm</t>
  </si>
  <si>
    <t>TT.Vũng Liêm, Vũng Liêm</t>
  </si>
  <si>
    <t>Đường ấp 6 Rạch Trúc</t>
  </si>
  <si>
    <t>Ngân hàng Vietinbank</t>
  </si>
  <si>
    <t>Đường ấp Trung Xuân</t>
  </si>
  <si>
    <t>CH xăng dầu Thế Vinh</t>
  </si>
  <si>
    <t>Nhà hàng Đồng Quê</t>
  </si>
  <si>
    <t>Phòng NN&amp;PT nông thôn</t>
  </si>
  <si>
    <t>Phòng GD&amp;ĐT</t>
  </si>
  <si>
    <t>Đài tưởng niệm</t>
  </si>
  <si>
    <t>Đường nhánh Nam Kỳ Khởi Nghĩa</t>
  </si>
  <si>
    <t>Đường Nam Kỳ Khởi nghĩa</t>
  </si>
  <si>
    <t>Đường vào sân vận động</t>
  </si>
  <si>
    <t>Trung Thành, Vũng Liêm</t>
  </si>
  <si>
    <t>Sân vận động huyện Vũng Liêm</t>
  </si>
  <si>
    <t>TT bồi dưỡng chính trị</t>
  </si>
  <si>
    <t>CH xăng dầu Vũng Liêm</t>
  </si>
  <si>
    <t>Đường ấp An Nhơn</t>
  </si>
  <si>
    <t>Đường Tổ 11 ấp An Nhơn</t>
  </si>
  <si>
    <t>Trạm y tế xã Trung Thành</t>
  </si>
  <si>
    <t>Đường ấp Trung Trạch</t>
  </si>
  <si>
    <t>Chùa Hạnh Phúc Tăng</t>
  </si>
  <si>
    <t>UBND xã Trung Thành</t>
  </si>
  <si>
    <t>Chợ Trung Thành</t>
  </si>
  <si>
    <t>Đường Tổ 3 ấp Trung Trạch</t>
  </si>
  <si>
    <t>Đường Tổ 9 ấp Trung Trạch</t>
  </si>
  <si>
    <t>Đường Tổ 5 ấp Trung Trạch</t>
  </si>
  <si>
    <t>Đường Tổ 7 ấp Trung Trạch</t>
  </si>
  <si>
    <t>Đường ĐH.62B</t>
  </si>
  <si>
    <t>036</t>
  </si>
  <si>
    <t>Đường ấp An Trung</t>
  </si>
  <si>
    <t>TT dạy nghề huyện Vũng Liêm</t>
  </si>
  <si>
    <t>Trường THCS Trung Thành</t>
  </si>
  <si>
    <t>Cty TNHH MTV Thu Hương</t>
  </si>
  <si>
    <t>Đường Tổ 19 ấp Giồng Ké</t>
  </si>
  <si>
    <t>Trung Ngãi, Vũng Liêm</t>
  </si>
  <si>
    <t>Đường Tổ 01 ấp Giồng Ké</t>
  </si>
  <si>
    <t>CH xăng dầu số 21</t>
  </si>
  <si>
    <t>Đường Tổ 03 ấp Giồng Ké</t>
  </si>
  <si>
    <t>037</t>
  </si>
  <si>
    <t>Trường TH Nguyễn Văn Thời</t>
  </si>
  <si>
    <t>Đường Phú Hữu</t>
  </si>
  <si>
    <t>Đường liên ấp Giồng Kè ấp 7</t>
  </si>
  <si>
    <t>Trạm y tế xã Trung Ngãi</t>
  </si>
  <si>
    <t>CH xăng dầu Thành Cửu</t>
  </si>
  <si>
    <t>UBND xã Trung Ngãi</t>
  </si>
  <si>
    <t>Đường Tổ 08 ấp Giồng Ké</t>
  </si>
  <si>
    <t>Chợ Giồng Ké</t>
  </si>
  <si>
    <t>Cầu Giồng Ké</t>
  </si>
  <si>
    <t>Đường dốc cầu Giồng Ké</t>
  </si>
  <si>
    <t>Đường đình Phú Nhuận</t>
  </si>
  <si>
    <t>Đường Tổ 8 ấp 1</t>
  </si>
  <si>
    <t>CH xăng dầu Trung Ngãi</t>
  </si>
  <si>
    <t>Đường Ấp 1</t>
  </si>
  <si>
    <t>Đường ấp Phú Nhuận</t>
  </si>
  <si>
    <t>039</t>
  </si>
  <si>
    <t>THCS Nguyễn Chí Trai</t>
  </si>
  <si>
    <t>Trung Nghĩa, Vũng Liêm</t>
  </si>
  <si>
    <t>Đường ấp Phú Tiên</t>
  </si>
  <si>
    <t>Đường Tổ 05 ấp Phú Tiên</t>
  </si>
  <si>
    <t>Đường ĐH.68</t>
  </si>
  <si>
    <t>Chợ xã Trung Nghĩa</t>
  </si>
  <si>
    <t>Trường TH Trung Nghĩa</t>
  </si>
  <si>
    <t>Đường ĐH.63</t>
  </si>
  <si>
    <t>Đường vào xã Trung An</t>
  </si>
  <si>
    <t>CH xăng dầu Trung Nghĩa</t>
  </si>
  <si>
    <t>Cửa hàng đồ gỗ Bình Quyên</t>
  </si>
  <si>
    <t>Đường kênh Tuổi Trẻ</t>
  </si>
  <si>
    <t>Đường Tổ 3 ấp Trường Hội</t>
  </si>
  <si>
    <t>Đường Tổ 2 ấp Trường Hội</t>
  </si>
  <si>
    <t>Trường TH Đặng Thị Chính</t>
  </si>
  <si>
    <t>Đường ĐT.907</t>
  </si>
  <si>
    <t>Đường dốc cầu Mây Tức</t>
  </si>
  <si>
    <t>Cầu Mây Tức</t>
  </si>
  <si>
    <t>043</t>
  </si>
  <si>
    <r>
      <t xml:space="preserve">K.cách </t>
    </r>
    <r>
      <rPr>
        <sz val="13"/>
        <color theme="1"/>
        <rFont val="Times New Roman"/>
        <family val="1"/>
      </rPr>
      <t>(km)</t>
    </r>
  </si>
  <si>
    <r>
      <t xml:space="preserve">C. rộng </t>
    </r>
    <r>
      <rPr>
        <sz val="13"/>
        <color theme="1"/>
        <rFont val="Times New Roman"/>
        <family val="1"/>
      </rPr>
      <t>(m)</t>
    </r>
  </si>
  <si>
    <t>Đấu nối đề xuất</t>
  </si>
  <si>
    <t>Đấu nối thỏa thuận</t>
  </si>
  <si>
    <t>Đường lộ dân cư Phường 8</t>
  </si>
  <si>
    <t>A</t>
  </si>
  <si>
    <t>Quốc lộ 80</t>
  </si>
  <si>
    <t>Quốc lộ 53</t>
  </si>
  <si>
    <t>Dài 45.8, Rộng 12.0</t>
  </si>
  <si>
    <t>Dài 75.9, Rộng 12.0</t>
  </si>
  <si>
    <t>Đường nối tiếp ĐH27</t>
  </si>
  <si>
    <t>Dài 55.5, Rộng 7.2</t>
  </si>
  <si>
    <t>Dài 70.5, Rộng 7.2</t>
  </si>
  <si>
    <t>Dài 36.6, Rộng 12.0</t>
  </si>
  <si>
    <t>Dài 8.9, Rộng 7.2</t>
  </si>
  <si>
    <t>Dài 282.6, Rộng 7.6</t>
  </si>
  <si>
    <t>Dài 12.0, Rộng 7.2</t>
  </si>
  <si>
    <t>Dài 67.2, Rộng 7.0</t>
  </si>
  <si>
    <t>Dài 18.3, Rộng 7.2</t>
  </si>
  <si>
    <t>Dài 24.5, Rộng 12.0</t>
  </si>
  <si>
    <t>Dài 37.7, Rộng 7.5</t>
  </si>
  <si>
    <t>Dài 74.3, Rộng 7.8</t>
  </si>
  <si>
    <t>Quốc lộ 54</t>
  </si>
  <si>
    <t>Quốc lộ 53 Kéo dài</t>
  </si>
  <si>
    <t>B</t>
  </si>
  <si>
    <t>C</t>
  </si>
  <si>
    <t>D</t>
  </si>
  <si>
    <t>Quốc lộ 57</t>
  </si>
  <si>
    <t>Tên CHXD</t>
  </si>
  <si>
    <t>X</t>
  </si>
  <si>
    <t>E</t>
  </si>
  <si>
    <t>F</t>
  </si>
  <si>
    <t>Hiện trạng</t>
  </si>
  <si>
    <t>Đ.Cao Thắng</t>
  </si>
  <si>
    <t>THCS Long Hồ</t>
  </si>
  <si>
    <t>GPS</t>
  </si>
  <si>
    <t>-</t>
  </si>
  <si>
    <t>STT</t>
  </si>
  <si>
    <t xml:space="preserve">Km </t>
  </si>
  <si>
    <t>ĐH..22B</t>
  </si>
  <si>
    <t>Đường khu dân cư Hòa Phú</t>
  </si>
  <si>
    <t>Đường vào chợ</t>
  </si>
  <si>
    <t>Đường khu dân cư Phước Yên</t>
  </si>
  <si>
    <t>Vào Đại học Cửu Long</t>
  </si>
  <si>
    <t>Vào Trường cao đẳng nghề Vĩnh Long</t>
  </si>
  <si>
    <t>Đường chợ Phước Yên</t>
  </si>
  <si>
    <t>Đường KDC Phước Yên A</t>
  </si>
  <si>
    <t>Đường KCN Hòa Phú</t>
  </si>
  <si>
    <t>Công ty Lúa Vàng</t>
  </si>
  <si>
    <t>Vào KĐTM Song Phú</t>
  </si>
  <si>
    <t>Đường vào xưởng sửa chữa - đóng tàu</t>
  </si>
  <si>
    <t>Mầm non Lộc Hòa</t>
  </si>
  <si>
    <t>Trạm khuyến nông</t>
  </si>
  <si>
    <t>Đi T.Đồng Tháp</t>
  </si>
  <si>
    <t>Đi T.Trà Vinh</t>
  </si>
  <si>
    <t>Tượng đài chiến thắng Mậu Thân</t>
  </si>
  <si>
    <t>Đường khu ĐTM Mỹ Thuận</t>
  </si>
  <si>
    <t>Hương lộ Trường An</t>
  </si>
  <si>
    <t>Cổng 1, Khu du lịch Trường Huy</t>
  </si>
  <si>
    <t>Cổng 2, Khu du lịch Trường Huy</t>
  </si>
  <si>
    <t>Đi ĐH.11</t>
  </si>
  <si>
    <t>ĐH.11</t>
  </si>
  <si>
    <t>Đường đi xã Trường An</t>
  </si>
  <si>
    <t>Đường đi Phường 8</t>
  </si>
  <si>
    <t>Đường ấp Tân Hiệp</t>
  </si>
  <si>
    <t>Đường vào đò Trường An</t>
  </si>
  <si>
    <t>Quốc lộ 1A (Qua TX.Bình Minh)</t>
  </si>
  <si>
    <t>Tuyến nhánh QL1</t>
  </si>
  <si>
    <t>Hòa Phú, Long Hồ</t>
  </si>
  <si>
    <t>Song Phú, Tam Bình</t>
  </si>
  <si>
    <t>GCKM</t>
  </si>
  <si>
    <t>Đường vào bãi VLXD</t>
  </si>
  <si>
    <t>Đại lý vé số Mai Hữu Thắng</t>
  </si>
  <si>
    <t>G</t>
  </si>
  <si>
    <t>QL1 cũ</t>
  </si>
  <si>
    <t>Quốc lộ 1 cũ</t>
  </si>
  <si>
    <t>Xin đấu nối mới</t>
  </si>
  <si>
    <t>Xin đấu nối bổ sung</t>
  </si>
  <si>
    <t>Đấu nối tư vấn đề xuất</t>
  </si>
  <si>
    <t>Không đảm bảo phạm vi đấu nối</t>
  </si>
  <si>
    <t>Điểm đấu nối đề xuất</t>
  </si>
  <si>
    <t>Đường Hưng Đạo Vương</t>
  </si>
  <si>
    <t>Tư vấn đề xuất</t>
  </si>
  <si>
    <t>Đấu nối đường gom</t>
  </si>
  <si>
    <t>Đường Đông Bình - Đông Thạnh</t>
  </si>
  <si>
    <t>Điểm đấu nối mới đề xuất</t>
  </si>
  <si>
    <t>Điểm đấu nối đề xuất mới</t>
  </si>
  <si>
    <t>CHXD</t>
  </si>
  <si>
    <t>Khoảng cách
một hướng</t>
  </si>
  <si>
    <t>Lý trình
quản lý</t>
  </si>
  <si>
    <t>Huyện-thị xã-
thành phố</t>
  </si>
  <si>
    <t>Stt</t>
  </si>
  <si>
    <t>Quốc lộ 1</t>
  </si>
  <si>
    <t>Huyện-thị xã-thành phố</t>
  </si>
  <si>
    <r>
      <t xml:space="preserve">Khoảng cách
</t>
    </r>
    <r>
      <rPr>
        <sz val="13"/>
        <rFont val="Times New Roman"/>
        <family val="1"/>
      </rPr>
      <t xml:space="preserve">(km) </t>
    </r>
  </si>
  <si>
    <t>HIỆN TRẠNG CỬA HÀNG XĂNG DẦU TRÊN CÁC TUYẾN QUỐC LỘ QUA ĐỊA BÀN TỈNH VĨNH LONG</t>
  </si>
  <si>
    <t>HIỆN TRẠNG ĐẤU NỐI TỪ CÁC TUYẾN ĐƯỜNG GTCC ĐỊA PHƯƠNG VÀO CÁC TUYẾN QUỐC LỘ QUA ĐỊA BÀN TỈNH VĨNH LONG</t>
  </si>
  <si>
    <t>Quốc lộ 1 (Tuyến tránh)</t>
  </si>
  <si>
    <t>Quốc lộ 1 (TX.Bình Minh)</t>
  </si>
  <si>
    <t>Lý trình
khảo sát</t>
  </si>
  <si>
    <t>ĐH.22B</t>
  </si>
  <si>
    <t>Đường ấp Thuận Tiến C-Thuận Phú B</t>
  </si>
  <si>
    <t>075</t>
  </si>
  <si>
    <t>080</t>
  </si>
  <si>
    <t>046</t>
  </si>
  <si>
    <t>019</t>
  </si>
  <si>
    <t>007</t>
  </si>
  <si>
    <t>017</t>
  </si>
  <si>
    <t>Long Hồ</t>
  </si>
  <si>
    <t>Tam Bình</t>
  </si>
  <si>
    <t>Bình Minh</t>
  </si>
  <si>
    <t>QL.1 - Tuyến tránh TP.Vĩnh Long</t>
  </si>
  <si>
    <r>
      <t xml:space="preserve">Chiều rộng </t>
    </r>
    <r>
      <rPr>
        <sz val="13"/>
        <rFont val="Times New Roman"/>
        <family val="1"/>
      </rPr>
      <t>(m)</t>
    </r>
  </si>
  <si>
    <t>Quy hoạch</t>
  </si>
  <si>
    <t>Đã thỏa thuận</t>
  </si>
  <si>
    <t>Đề xuất</t>
  </si>
  <si>
    <t>Đường dẫn vào QL1</t>
  </si>
  <si>
    <t>Đường vào trại cây giống</t>
  </si>
  <si>
    <t>km</t>
  </si>
  <si>
    <t>Đường Phạm Hùng</t>
  </si>
  <si>
    <t>Đường dẫn QL.1(cầu Mỹ Thuận)</t>
  </si>
  <si>
    <t>706</t>
  </si>
  <si>
    <t>QL.54</t>
  </si>
  <si>
    <t>QL1</t>
  </si>
  <si>
    <t>Quốc lộ 1 (Qua TX.Bình Minh)</t>
  </si>
  <si>
    <t>Vào Khu liên hợp xử lý chất thải Vĩnh Long</t>
  </si>
  <si>
    <t>Đường cập Ban chỉ huy Quân sự</t>
  </si>
  <si>
    <t>Đường Long Hòa - Long Bình</t>
  </si>
  <si>
    <t>P.Đông Thuận, TX.Bình Minh</t>
  </si>
  <si>
    <t>Đường QHĐT TP.Vĩnh Long</t>
  </si>
  <si>
    <t>090</t>
  </si>
  <si>
    <t>Đường QH NTM</t>
  </si>
  <si>
    <t>Đường QH vào khu DC Minh Linh</t>
  </si>
  <si>
    <t>Đường D3 QH NTM</t>
  </si>
  <si>
    <t>Đường D2 QH NTM</t>
  </si>
  <si>
    <t>ĐH.21B</t>
  </si>
  <si>
    <t>Đường QHĐT Tân Hòa</t>
  </si>
  <si>
    <t>Đường vào Trạm biến áp</t>
  </si>
  <si>
    <t>Đường QHĐT Tân Hội</t>
  </si>
  <si>
    <t>Đường vào trường mầm non</t>
  </si>
  <si>
    <t>Đ. Phó Mùi - Phước Lộc A</t>
  </si>
  <si>
    <t>Đ.sông Ngã Ngay - QL.53</t>
  </si>
  <si>
    <t>Đường Đập Sậy - Nước Xoáy</t>
  </si>
  <si>
    <t>Đ. liên ấp Tân Khánh-Hiếu Hiệp</t>
  </si>
  <si>
    <t>Đ. Phước Hậu</t>
  </si>
  <si>
    <t>Đường QHĐT TT.Long Hồ</t>
  </si>
  <si>
    <t>Đường ĐT quy hoạch</t>
  </si>
  <si>
    <t>032</t>
  </si>
  <si>
    <t>071</t>
  </si>
  <si>
    <t>086</t>
  </si>
  <si>
    <t>Đ.liên ấp QL.53-ĐH.35</t>
  </si>
  <si>
    <t>Đường ấp Trung Tín</t>
  </si>
  <si>
    <t>Đường Trung Tín (lộ Thế Hanh)</t>
  </si>
  <si>
    <t>Đường Rạch Trúc</t>
  </si>
  <si>
    <t>Đường Rạch Đôn</t>
  </si>
  <si>
    <t>Đường ấp An Nhơn-Trung Thành</t>
  </si>
  <si>
    <t>Đường An Nhơn - Xuân Minh 1</t>
  </si>
  <si>
    <t>048</t>
  </si>
  <si>
    <t>084</t>
  </si>
  <si>
    <t>Đ. Bờ liệt sĩ đến cống ông Tổng</t>
  </si>
  <si>
    <t>Đ.liên ấp Giồng Kè - ấp Một</t>
  </si>
  <si>
    <t>060</t>
  </si>
  <si>
    <t>Đường vào chợ Trung Thành</t>
  </si>
  <si>
    <t>Gần điểm thỏa thuận</t>
  </si>
  <si>
    <t>Tận dụng điểm ĐN đã thỏa thuận</t>
  </si>
  <si>
    <t>Phát triển du lịch địa phương</t>
  </si>
  <si>
    <t>Tận dụng điểm ĐN đề xuất</t>
  </si>
  <si>
    <t>Tận dụng điểm đã thỏa thuạn</t>
  </si>
  <si>
    <t>Quốc lộ 1, Quốc lộ 1 cũ</t>
  </si>
  <si>
    <t>Đường QH KĐT Tân Ngãi</t>
  </si>
  <si>
    <t>Đường QH KĐT Trường An</t>
  </si>
  <si>
    <t>Quốc lộ 1 cũ, QL.1 đi Cần Thơ</t>
  </si>
  <si>
    <t>QL.1 - Tuyến tránh TP.Vĩnh Long, QL.1 cũ</t>
  </si>
  <si>
    <t>Đi T.Vĩnh Long</t>
  </si>
  <si>
    <t>Đi T.Cần Thơ</t>
  </si>
  <si>
    <t>Đường QH KĐT Phước Yên</t>
  </si>
  <si>
    <t>Đề xuất, trạm dừng chân Minh Đức</t>
  </si>
  <si>
    <t>ĐH.57</t>
  </si>
  <si>
    <t>Đường khu hành chính tỉnh</t>
  </si>
  <si>
    <t>Đường vào TH.Nguyễn Văn Thới</t>
  </si>
  <si>
    <t>Vào QL1 - Đi Đồng Tháp</t>
  </si>
  <si>
    <t>Vào QL1 - Đi Trà Vinh</t>
  </si>
  <si>
    <t>081</t>
  </si>
  <si>
    <t>CHXD Huỳnh Linh</t>
  </si>
  <si>
    <t>Đ.từ cầu Phó Mùi đến cầu Đình Bình Lộc</t>
  </si>
  <si>
    <t>Kiểu nút giao</t>
  </si>
  <si>
    <t>Ngã ba</t>
  </si>
  <si>
    <t>Ngã tư</t>
  </si>
  <si>
    <t>Vòng xoay</t>
  </si>
  <si>
    <t>Khác mức</t>
  </si>
  <si>
    <t>CHXD Hòa Thạnh</t>
  </si>
  <si>
    <t>QL.1</t>
  </si>
  <si>
    <t>PHỤ LỤC 5: TỔNG HỢP CÁC ĐƯỜNG ĐÃ THỎA THUẬN VÀ ĐỀ XUẤT ĐẤU NỐI VÀO CÁC TUYẾN QUỐC LỘ TRÊN ĐỊA BÀN TỈNH VĨNH LONG</t>
  </si>
  <si>
    <t>Đường QH đô thị Tân Quới</t>
  </si>
  <si>
    <t>Đường vào KCN Bình Tân</t>
  </si>
  <si>
    <t>Đường vào UBND xã Trung Hiếu</t>
  </si>
  <si>
    <t>CHXD Kim Mã</t>
  </si>
  <si>
    <t>Trạm xăng dầu Bắc Bình Minh</t>
  </si>
  <si>
    <t>Trạm xăng dầu Bình Minh</t>
  </si>
  <si>
    <t>Đường Trần Đại Nghĩa</t>
  </si>
  <si>
    <t>Nút giao</t>
  </si>
  <si>
    <t>x</t>
  </si>
  <si>
    <t>Thuận An, Bình Minh</t>
  </si>
  <si>
    <t>Xây
mới</t>
  </si>
  <si>
    <t>Hiện
hữu</t>
  </si>
  <si>
    <t>Loại
nút</t>
  </si>
  <si>
    <r>
      <t xml:space="preserve">Khoảng cách QH
</t>
    </r>
    <r>
      <rPr>
        <sz val="13"/>
        <rFont val="Times New Roman"/>
        <family val="1"/>
      </rPr>
      <t xml:space="preserve">(m) </t>
    </r>
  </si>
  <si>
    <t>Đường vào UBND xã Đông Bình</t>
  </si>
  <si>
    <t>Đường vào UBND xã Thiện Mỹ</t>
  </si>
  <si>
    <t>Đường vào Trạm y tế xã Thuận Thới</t>
  </si>
  <si>
    <t>Bổ sung QH</t>
  </si>
  <si>
    <t>Trong đô thị</t>
  </si>
  <si>
    <t>Đường vào CHXD Huỳnh Linh</t>
  </si>
  <si>
    <t>ĐT.907 (vào TT xã Tân Mỹ)</t>
  </si>
  <si>
    <t>ĐH.21B (vào TT xã Bình Hòa Phước)</t>
  </si>
  <si>
    <t>Đường ấp Thuận Tiến B (ĐH.50 cũ)</t>
  </si>
  <si>
    <t>Phạm Hùng (QL.1 cũ)</t>
  </si>
  <si>
    <t>Đường vào TT xã Đồng Phú (ĐH.21)</t>
  </si>
  <si>
    <t>Giải trình</t>
  </si>
  <si>
    <t>Do thay đổi hướng tuyến QL1 (tránh TX.Bình Minh)</t>
  </si>
  <si>
    <t>Do thay đổi hướng tuyến QL1 (tránh TP.Vĩnh Long)</t>
  </si>
  <si>
    <t>Do thay đổi hướng tuyến QL54 (tránh TT.Trà Ôn)</t>
  </si>
  <si>
    <t>Do tránh hành lang bảo vệ cầu nên thay đổi lý trình</t>
  </si>
  <si>
    <t>Công trình đặc biệt</t>
  </si>
  <si>
    <t>Ngăn cách bởi cầu Tân An dài 50m</t>
  </si>
  <si>
    <t>Ngăn cách bởi cầu Xã Hời dài 120 m</t>
  </si>
  <si>
    <t>Ngăn cách bởi cầu Thông Lưu dài 100m</t>
  </si>
  <si>
    <t>Đường quan trọng</t>
  </si>
  <si>
    <t>Đường ưu tiên</t>
  </si>
  <si>
    <t>Đường phát triển KCN</t>
  </si>
  <si>
    <t>Lý trình theo QĐ 42 không khớp với lý trình thực tế</t>
  </si>
  <si>
    <t>Lý trình, hướng theo QĐ 42 không khớp với lý trình, hướng thực tế</t>
  </si>
  <si>
    <t>Đường quy hoạch mở mới</t>
  </si>
  <si>
    <t>CHXD có sẵn</t>
  </si>
  <si>
    <t>CHXD xây mới</t>
  </si>
  <si>
    <t>Ngăn cách bởi phà Đình Khao</t>
  </si>
  <si>
    <t>Thuộc đô thị TP Vĩnh Long</t>
  </si>
  <si>
    <t>Thuộc đô thị TP.Vĩnh Long</t>
  </si>
  <si>
    <t>Thuộc đô thị TT.Long Hồ</t>
  </si>
  <si>
    <t>Thuộc đô thị TT.Vũng Liêm</t>
  </si>
  <si>
    <t>Thuộc đô thị TX.Bình Minh</t>
  </si>
  <si>
    <t>Đã có văn bản gửi bộ GTVT</t>
  </si>
  <si>
    <t>PHỤ LỤC 4: QUY HOẠCH CỬA HÀNG XĂNG DẦU TRÊN CÁC TUYẾN QUỐC LỘ QUA ĐỊA BÀN TỈNH VĨNH LONG</t>
  </si>
  <si>
    <t>Đường Tân Phú</t>
  </si>
  <si>
    <t>098</t>
  </si>
  <si>
    <t>Đường bên phải tuyến quy hoạch mở mới</t>
  </si>
  <si>
    <t>Vào Trạm cung cấp nhiên liệu NHKS</t>
  </si>
  <si>
    <t>Vào Trạm dừng đón trả khách, xe buýt</t>
  </si>
  <si>
    <t>054</t>
  </si>
  <si>
    <t>096</t>
  </si>
  <si>
    <t>011</t>
  </si>
  <si>
    <t>094</t>
  </si>
  <si>
    <t>Đường QHĐT TX.Bình Minh</t>
  </si>
  <si>
    <t>QL53,  Phạm Thái Bường</t>
  </si>
  <si>
    <t>Hướng, lý trình đấu nối theo QĐ 42 không khớp với hướng thực tế</t>
  </si>
  <si>
    <t>CHXD Số 1</t>
  </si>
  <si>
    <t>Đường vào THPT Đông Thành</t>
  </si>
  <si>
    <t>CHXD Phước Hải</t>
  </si>
  <si>
    <t>CHXD số 31</t>
  </si>
  <si>
    <t>CH xăng dầu Đại Hùng</t>
  </si>
  <si>
    <t>Đường vào TH.Đông Bình B (Quy hoạch)</t>
  </si>
  <si>
    <t>Đường QH vào TH.Cái Vồn B</t>
  </si>
  <si>
    <t>Hiện tại bị thay đổi tên, vị trí, hướng so với QĐ 42</t>
  </si>
  <si>
    <t>Đường Phan Văn Quân</t>
  </si>
  <si>
    <t>Đường vào mầm non Rạng Đông</t>
  </si>
  <si>
    <t>CHXD Số 14</t>
  </si>
  <si>
    <t>Thuộc đô thị TT.Trà Ôn</t>
  </si>
  <si>
    <t>Quốc lộ 1 (cũ)</t>
  </si>
  <si>
    <t>QL.1 (qua Thị xã Bình Minh)</t>
  </si>
  <si>
    <t>ĐH.25</t>
  </si>
  <si>
    <t>Đường trục chính Võ Văn Kiệt</t>
  </si>
  <si>
    <t>CHXD BCH QS Tỉnh</t>
  </si>
  <si>
    <t>Đường QHĐT P.4 TP.Vĩnh Long</t>
  </si>
  <si>
    <t>Thuộc đô thị TT.Long Hồ, dời về 154 m</t>
  </si>
  <si>
    <t>Đường liên ấp</t>
  </si>
  <si>
    <t>CHXD Đông Sài Gòn</t>
  </si>
  <si>
    <t>Đường QHĐT TT.Vũng Liêm</t>
  </si>
  <si>
    <t>Đường quy hoạch mở mới</t>
  </si>
  <si>
    <t>Công trình đặc biệt</t>
  </si>
  <si>
    <t>Đang xin thỏa thuận riêng</t>
  </si>
  <si>
    <t>CH xăng dầu Trường Thành 3</t>
  </si>
  <si>
    <t>CH xăng dầu Thanh Lãm</t>
  </si>
  <si>
    <t>CHXD số 3</t>
  </si>
  <si>
    <t>Đã thỏa thuận</t>
  </si>
  <si>
    <t>CHXD Đầy</t>
  </si>
  <si>
    <t>Đường Đốc Phủ Yên</t>
  </si>
  <si>
    <t>Đường Thế Hanh</t>
  </si>
  <si>
    <t>Đường Vĩnh Thới</t>
  </si>
  <si>
    <t>CHXD Số 36</t>
  </si>
  <si>
    <t>CHXD Số 35</t>
  </si>
  <si>
    <t>CHXD Tuyết Sương II</t>
  </si>
  <si>
    <t>Đường vào THPT Hoàng Thái Hiếu</t>
  </si>
  <si>
    <t>Đi TP.Cần Thơ</t>
  </si>
  <si>
    <t>Ngăn cách bởi cầu Tân Hưng, CHXD</t>
  </si>
  <si>
    <t>CV số 194/CQLDBIV-GP</t>
  </si>
  <si>
    <t>CV số 3794/BGTVT-KCHT</t>
  </si>
  <si>
    <t>CV số 83/BGTVT-QLXD</t>
  </si>
  <si>
    <t>CV số 99/CQLDBIV-GP</t>
  </si>
  <si>
    <t>CV số 183/TCDBVN-ATGT</t>
  </si>
  <si>
    <t>CV số 2392/TCBDVN-ATGT</t>
  </si>
  <si>
    <t>Đường 30 tháng 4</t>
  </si>
  <si>
    <t xml:space="preserve"> (điều chỉnh tên phù hợp thực tế)</t>
  </si>
  <si>
    <t>Bổ sung thêm ngoài danh mục đề xuất</t>
  </si>
  <si>
    <t>Đường 19/5</t>
  </si>
  <si>
    <t xml:space="preserve"> (điều chỉnh tên phù hợp với quy hoạch)</t>
  </si>
  <si>
    <t>Đường Mỹ Phó - Giồng Thanh Bạch</t>
  </si>
  <si>
    <t>(Bổ sung thêm ngoài danh mục đề xuất)</t>
  </si>
  <si>
    <t>Nhu cầu địa phương (điều chỉnh tên phù hợp với quy hoạch)</t>
  </si>
  <si>
    <t>Theo QĐ 2284 của UBND tỉnh (bổ sung)</t>
  </si>
  <si>
    <t>Đường vào KDC Huỳnh Đại</t>
  </si>
  <si>
    <t xml:space="preserve">Theo văn bản thỏa thuận 14S3/TCDBVN-ATGT </t>
  </si>
  <si>
    <t>Theo QĐ 4813 của UBND tỉnh (bổ sung)</t>
  </si>
  <si>
    <t>Trường MN Hoa Mi</t>
  </si>
  <si>
    <t>Do thay đổi hướng tuyến Đường tỉnh 901 (tránh TT.Vĩnh Xuân)</t>
  </si>
  <si>
    <t>Đường ấp Cống Đá - Ông Lãnh</t>
  </si>
  <si>
    <t>Nhà Kho  - Lê Trung Hiền</t>
  </si>
  <si>
    <t>Đường vào Đập Ba Nhân</t>
  </si>
  <si>
    <t>Đường trục chính số 1</t>
  </si>
  <si>
    <t>Đường trục chính số 2</t>
  </si>
  <si>
    <t>Theo VB 13501 ngày 17/12/2021 của BGTVT</t>
  </si>
  <si>
    <t>Theo VB 8835 ngày 25/8/2021 của BGTVT</t>
  </si>
  <si>
    <t>Quốc lộ 53 Nối dài</t>
  </si>
  <si>
    <t>CHXD  (Petrolimex số 45)</t>
  </si>
  <si>
    <t>CHXD  (Petrolimex số 21)</t>
  </si>
  <si>
    <t>CHXD  (Petrolimex số 66)</t>
  </si>
  <si>
    <t>CHXD  (Petrolimex số 58)</t>
  </si>
  <si>
    <t>CHXD  (Petrolimex số 13)</t>
  </si>
  <si>
    <t>Đường QHĐT TT.Vũng Liêm (vành đai 1)</t>
  </si>
  <si>
    <t>Đường D1 thị trấn Long Hồ, huyện Long Hồ</t>
  </si>
  <si>
    <t>Đường vào CHXD Vương Phú</t>
  </si>
  <si>
    <t>Đường vào Trạm kiểm dịch động vật Mỹ Thuận</t>
  </si>
  <si>
    <t>Đường vào KDL Trường An</t>
  </si>
  <si>
    <t>Đường vào CHXD Số 25</t>
  </si>
  <si>
    <t>Đường vào CHXD Nguyễn Đạt</t>
  </si>
  <si>
    <t xml:space="preserve">Đường vào tòa nhà Phức hợp-Văn phòng-Thương mại Vĩnh Long </t>
  </si>
  <si>
    <t>Đường vào Trạm xăng dầu Bình Minh</t>
  </si>
  <si>
    <t>Đường vào Bến xe khách Bình Minh</t>
  </si>
  <si>
    <t>Đường vào CHXD 66</t>
  </si>
  <si>
    <t>Đường vào CHXD Tuyết Sương II</t>
  </si>
  <si>
    <t>Đường vào CHXD Kim Mã</t>
  </si>
  <si>
    <t>Đường vào CHXD Nguyễn Đạt 3</t>
  </si>
  <si>
    <t>Đường vào CHXD Đầy</t>
  </si>
  <si>
    <t>Đường vào CHXD NSH Petro</t>
  </si>
  <si>
    <t>Đường vào CHXD Số 16</t>
  </si>
  <si>
    <t>Đường vào CH xăng dầu số 8</t>
  </si>
  <si>
    <t>Đường vào CH xăng dầu số 32</t>
  </si>
  <si>
    <t>Đường vào BX T.Vĩnh Long</t>
  </si>
  <si>
    <t>Đường vào CH xăng dầu số 5</t>
  </si>
  <si>
    <t>Đường vào ĐH Xây dựng Miền Tây</t>
  </si>
  <si>
    <t>Đường vào CH xăng dầu Đại Hùng (Hậu cần)</t>
  </si>
  <si>
    <t>Đường vào Công an T.Vĩnh Long</t>
  </si>
  <si>
    <t>Đường vào CH xăng dầu Thu Hồng</t>
  </si>
  <si>
    <t>Đường vào Nhà tang lễ T.Vĩnh Long</t>
  </si>
  <si>
    <t>Đường vào Phòng CSCĐ</t>
  </si>
  <si>
    <t>Đường vào Tòa án nhân dân tỉnh Vĩnh Long</t>
  </si>
  <si>
    <t>Đường vào CH xăng dầu số 22</t>
  </si>
  <si>
    <t>Đường vào Bệnh viện đa khoa tỉnh Vĩnh Long</t>
  </si>
  <si>
    <t>Đường vào CH xăng dầu BKV số 27</t>
  </si>
  <si>
    <t>Đường vào SVĐ Long Hồ</t>
  </si>
  <si>
    <t>Đường vào BX H.Long Hồ</t>
  </si>
  <si>
    <t>Đường vào CH xăng dầu Hoàng Sơn 2</t>
  </si>
  <si>
    <t>Đường vào CH xăng dầu Hòa Thạnh</t>
  </si>
  <si>
    <t>Đường vào Doanh trại quân đội</t>
  </si>
  <si>
    <t>Đường vào Ban CHQS huyện Vũng Liêm</t>
  </si>
  <si>
    <t>Đường vào Nghĩa trang liệt sỹ huyện Vũng Liêm</t>
  </si>
  <si>
    <t>Đường vào CH xăng dầu Thế Vinh</t>
  </si>
  <si>
    <t>Đường vào Sân vận động huyện Vũng Liêm</t>
  </si>
  <si>
    <t>Đường vào CH xăng dầu số 21</t>
  </si>
  <si>
    <t>Đường vào Đông Phát Food</t>
  </si>
  <si>
    <t>Đường vào CHXD Ngọc Dung</t>
  </si>
  <si>
    <t>Đường vào CHXD Tuyết Sương</t>
  </si>
  <si>
    <t>Đường vào Nghĩa trang liệt sĩ TX.Bình Minh</t>
  </si>
  <si>
    <t>Đường vào CHXD Bình Minh</t>
  </si>
  <si>
    <t>Đường vào TH. Đông Bình B</t>
  </si>
  <si>
    <t>Đường vào Ban chỉ huy Quân sự</t>
  </si>
  <si>
    <t>Đường vào CHXD Đông Bình</t>
  </si>
  <si>
    <t>Đường vào Trường TH.Trần Quốc Tuấn</t>
  </si>
  <si>
    <t>Đường vào CA.Vĩnh Long</t>
  </si>
  <si>
    <t>Đường vào CHXD Số 13</t>
  </si>
  <si>
    <t>Đường vào Chợ Tân Hội</t>
  </si>
  <si>
    <t>Đường vào Công ty TNHH MTV TM dầu khí Mỹ Thuận</t>
  </si>
  <si>
    <t>Đường vào CHXD Mỹ Thuận</t>
  </si>
  <si>
    <t>Đường vào Kho dự trữ , cấp phát tổng hợp - dự trữ nhà nước Tây Nam Bộ (Bộ Công An)</t>
  </si>
  <si>
    <t>Đường vào Ban chỉ huy quân sự</t>
  </si>
  <si>
    <t>Đường vào nhà máy đóng hộp rau, củ, quả Sông Hậu</t>
  </si>
  <si>
    <t>Đường vào Nhà bia kỷ niệm thành lập Chi bộ Đảng đầu tiên T.Vĩnh Long</t>
  </si>
  <si>
    <t>Đường vào CCN Công Thanh</t>
  </si>
  <si>
    <t>ĐH.22</t>
  </si>
  <si>
    <t>Đường QH Khu đô thị Tân Ngãi</t>
  </si>
  <si>
    <t>Đường vào CH trưng bày và bảo hành xe ôtô</t>
  </si>
  <si>
    <t>Đường Nguyễn Văn Lâu</t>
  </si>
  <si>
    <t>Đường Đinh Tiên Hoàng</t>
  </si>
  <si>
    <t>Đường Đinh Tiên Hoàng (QL.1 cũ)</t>
  </si>
  <si>
    <t>Đường Phan Đình Phùng (BX Vĩnh Long)</t>
  </si>
  <si>
    <t>Đường Nguyễn Trung Trực</t>
  </si>
  <si>
    <t>Đường CV Tượng đài chiến thắng</t>
  </si>
  <si>
    <t>Đường Phước Hậu (ĐH.27)</t>
  </si>
  <si>
    <t>Đường Khu nội trú HS-SV</t>
  </si>
  <si>
    <t>Đường Ấp Phước Ngươn A</t>
  </si>
  <si>
    <t>Đường KDC quy hoạch</t>
  </si>
  <si>
    <t>Đường Bờ liệt sĩ đến cống ông Tổng</t>
  </si>
  <si>
    <t>Đường Thống Chế Điều Bát nối dài</t>
  </si>
  <si>
    <t>Đường Cao Thắng</t>
  </si>
  <si>
    <t>Đường vào Công ty TNHH Tuấn Hiền 5</t>
  </si>
  <si>
    <t>Đường vào Công ty TNHH Tuấn Hiền 2</t>
  </si>
  <si>
    <t>Đường vào CHXD Nguyễn Đạt 5</t>
  </si>
  <si>
    <t>Đường vào khu mộ ĐC Nguyễn Thị Nhỏ</t>
  </si>
  <si>
    <t>Đường vào TT trưng bày và bảo hành, bảo trì xe ô tô thương mại</t>
  </si>
  <si>
    <t>Mỹ Hòa,TX.Bình Minh</t>
  </si>
  <si>
    <t>Mỹ Hòa, TX.Bình Minh</t>
  </si>
  <si>
    <t>Kho nông sản - Phạm Quốc Tuấn</t>
  </si>
  <si>
    <t>TT.Tân Quới, Bình Tân</t>
  </si>
  <si>
    <t>P.Tân Ngãi, TP.Vĩnh Long</t>
  </si>
  <si>
    <t>P.Trường An, TP.Vĩnh Long</t>
  </si>
  <si>
    <t>P.Tân Hòa, TP.Vĩnh Long</t>
  </si>
  <si>
    <t>P.Tân Hội, TP.Vĩnh Long</t>
  </si>
  <si>
    <t>P.Thành Phước, Bình Minh</t>
  </si>
  <si>
    <t>P.Cái Vồn, Bình Minh</t>
  </si>
  <si>
    <t>P.Đông Thuận, Bình Minh</t>
  </si>
  <si>
    <t>Đường An Thới - An Phước</t>
  </si>
  <si>
    <t>Đường An Thới - An Thạnh</t>
  </si>
  <si>
    <t>Đường Rạch Súc</t>
  </si>
  <si>
    <t>Đường vào chợ Tân Quới</t>
  </si>
  <si>
    <t>Đường vào Trường THCS Thành Đông</t>
  </si>
  <si>
    <t>Đường vào KDC khóm Thành Tâm</t>
  </si>
  <si>
    <t>Đường vào Trung tâm văn hóa thị trấn</t>
  </si>
  <si>
    <t>Đường vào UBND thị trấn Tân Quới</t>
  </si>
  <si>
    <t>Đường vào Tượng đài chiến thắng Mậu Thân</t>
  </si>
  <si>
    <t>Đường vào PTTH Phạm Hùng</t>
  </si>
  <si>
    <t>Đường vào CHXD số 6</t>
  </si>
  <si>
    <t>Đường vào CHXD số 14</t>
  </si>
  <si>
    <t>Đường vào UBND phường Tân Hội</t>
  </si>
  <si>
    <t>Đường vào CHXD số 4</t>
  </si>
  <si>
    <t>Bổ sung QH
(khoảng cách giữa 2 cột km lớn hơn 1000m)</t>
  </si>
  <si>
    <t>Đường vào CHXD BCH QS Tỉnh</t>
  </si>
  <si>
    <t>Đường vào Khu hành chính UBND phường Tân Hòa</t>
  </si>
  <si>
    <t>Đường vào Nghĩa trang liệt sĩ T.Vĩnh Long</t>
  </si>
  <si>
    <t>Đường vào Nhà máy Bia Sài Gòn</t>
  </si>
  <si>
    <t>Đường Tổ dân phố 24A</t>
  </si>
  <si>
    <t>Đường Khu dân cư Phước Yên</t>
  </si>
  <si>
    <t>Đường vào Bến xe mới T.Vĩnh Long</t>
  </si>
  <si>
    <t>Đường vào Trạm y tế phường 3</t>
  </si>
  <si>
    <t>Đường Tổ 65-68</t>
  </si>
  <si>
    <t>Đường Bờ kinh</t>
  </si>
  <si>
    <t>Đường Phạm Thái Bường</t>
  </si>
  <si>
    <t>Đường Khu TĐC</t>
  </si>
  <si>
    <t>Đường vào Bệnh viện đa khoa</t>
  </si>
  <si>
    <t>Đường vào CH xăng dầu cơ sở 2 Tỉnh đội Vĩnh Long</t>
  </si>
  <si>
    <t>Đường vào Trường Mầm non</t>
  </si>
  <si>
    <t>Đường vào Khu hành chính Bình Tân</t>
  </si>
  <si>
    <t>Đường vào Bệnh viện huyện Bình Tân</t>
  </si>
  <si>
    <t>Đường vào Khu dân cư</t>
  </si>
  <si>
    <t>Đường ra Bến phà cũ</t>
  </si>
  <si>
    <t>Đường Khu dân cư</t>
  </si>
  <si>
    <t>Đường Khóm 5 P.Cái Vồn</t>
  </si>
  <si>
    <t>Đường trục Trung tâm TT.Trà Ôn</t>
  </si>
  <si>
    <t>Đường vào Bệnh viện đa khoa Vĩnh Long</t>
  </si>
  <si>
    <t>Đường vào CH bán lẻ xăng dầu An Thịnh</t>
  </si>
  <si>
    <t>Đường vào Chùa Phật ngọc Xá lợi</t>
  </si>
  <si>
    <t>Đường vào Cty DV-KT Nông Nghiệp</t>
  </si>
  <si>
    <t>Đường nhánh Võ Văn Kiệt</t>
  </si>
  <si>
    <t>Đường vào Bộ chỉ huy Quân sự Tỉnh</t>
  </si>
  <si>
    <t>Đường vào Khu dân cư Phước Thọ</t>
  </si>
  <si>
    <t>Đường Khu dân cư Khóm 3 (vị trí 1)</t>
  </si>
  <si>
    <t>Đường Khu dân cư Khóm 3 (vị trí 2)</t>
  </si>
  <si>
    <t>Đường vào Tổ 70-71 khóm 2</t>
  </si>
  <si>
    <t>Đường vào Bệnh viện Triều An - Loan Trâm</t>
  </si>
  <si>
    <t>Đường vào Khu vượt lũ Phú Quới</t>
  </si>
  <si>
    <t>Đường khu hành chính tỉnh (vị trí 1)</t>
  </si>
  <si>
    <t>Tuyến nhánh đường Võ Văn Kiệt</t>
  </si>
  <si>
    <t>Đường QH KĐT Tân Ngãi (vị trí 2)</t>
  </si>
  <si>
    <t>Hương lộ 15</t>
  </si>
  <si>
    <t>Đường QH KĐT Tân Ngãi (vị trí 1)</t>
  </si>
  <si>
    <t>Đã thỏa thuận
(khoảng cách giữa 2 cột km lớn hơn 1000m)</t>
  </si>
  <si>
    <t>Trong đô thị
(khoảng cách giữa 2 cột km lớn hơn 1000m)</t>
  </si>
  <si>
    <t>Đường vào KCN Đông Bình</t>
  </si>
  <si>
    <t>Đường vào Công ty TNHH Ju Young</t>
  </si>
  <si>
    <t>Đường vào TĐC KCN Bình Tân vị trí 1</t>
  </si>
  <si>
    <t>Đường vào TĐC KCN Bình Tân vị trí 2</t>
  </si>
  <si>
    <t>Đường vào Trạm bê tông Tuấn Hiền</t>
  </si>
  <si>
    <t xml:space="preserve">Hòa Phú, Long Hồ </t>
  </si>
  <si>
    <r>
      <t xml:space="preserve">Chiều rộng </t>
    </r>
    <r>
      <rPr>
        <sz val="18"/>
        <rFont val="Times New Roman"/>
        <family val="1"/>
      </rPr>
      <t>(m)</t>
    </r>
  </si>
  <si>
    <t>Đường từ cầu Chú Bèn - QL.54 ra Sông Hậu</t>
  </si>
  <si>
    <t>DANH MỤC CÁC ĐIỂM ĐẤU NỐI VÀO QUỐC LỘ QUA ĐỊA BÀN TỈNH VĨNH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</si>
</sst>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_-;\-* #,##0.00_-;_-* &quot;-&quot;??_-;_-@_-"/>
    <numFmt numFmtId="165" formatCode="&quot;VND&quot;#,##0_);[Red]\(&quot;VND&quot;#,##0\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&quot;\&quot;#,##0.00;[Red]&quot;\&quot;\-#,##0.00"/>
    <numFmt numFmtId="169" formatCode="&quot;\&quot;#,##0;[Red]&quot;\&quot;\-#,##0"/>
    <numFmt numFmtId="170" formatCode="_-* #,##0_-;\-* #,##0_-;_-* &quot;-&quot;_-;_-@_-"/>
    <numFmt numFmtId="171" formatCode="_-&quot;$&quot;* #,##0_-;\-&quot;$&quot;* #,##0_-;_-&quot;$&quot;* &quot;-&quot;_-;_-@_-"/>
    <numFmt numFmtId="172" formatCode="_-&quot;$&quot;* #,##0.00_-;\-&quot;$&quot;* #,##0.00_-;_-&quot;$&quot;* &quot;-&quot;??_-;_-@_-"/>
    <numFmt numFmtId="173" formatCode="0.0"/>
    <numFmt numFmtId="174" formatCode="#,##0.0"/>
  </numFmts>
  <fonts count="41">
    <font>
      <sz val="14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新細明體"/>
      <charset val="136"/>
    </font>
    <font>
      <b/>
      <sz val="13"/>
      <name val="Times New Roman"/>
      <family val="1"/>
    </font>
    <font>
      <sz val="13"/>
      <name val="Times New Roman"/>
      <family val="1"/>
    </font>
    <font>
      <sz val="14"/>
      <color theme="1"/>
      <name val="Times New Roman"/>
      <family val="2"/>
    </font>
    <font>
      <sz val="14"/>
      <name val="Times New Roman"/>
      <family val="2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4"/>
      <color theme="1"/>
      <name val="Arial"/>
      <family val="2"/>
    </font>
    <font>
      <b/>
      <sz val="14"/>
      <color theme="1"/>
      <name val="Times New Roman"/>
      <family val="1"/>
    </font>
    <font>
      <b/>
      <sz val="13.5"/>
      <color theme="1"/>
      <name val="Times New Roman"/>
      <family val="1"/>
    </font>
    <font>
      <sz val="14"/>
      <color rgb="FFFF0000"/>
      <name val="Times New Roman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4"/>
      <name val="Times New Roman"/>
      <family val="1"/>
    </font>
    <font>
      <sz val="13"/>
      <color theme="1"/>
      <name val="Times New Roman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sz val="18"/>
      <color rgb="FFFF0000"/>
      <name val="Times New Roman"/>
      <family val="1"/>
    </font>
    <font>
      <sz val="18"/>
      <color rgb="FF00B050"/>
      <name val="Times New Roman"/>
      <family val="1"/>
    </font>
    <font>
      <i/>
      <sz val="18"/>
      <name val="Times New Roman"/>
      <family val="1"/>
    </font>
    <font>
      <b/>
      <sz val="2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165" fontId="7" fillId="0" borderId="0"/>
    <xf numFmtId="0" fontId="5" fillId="0" borderId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2" fillId="0" borderId="0"/>
    <xf numFmtId="0" fontId="13" fillId="0" borderId="0"/>
    <xf numFmtId="17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3" fillId="0" borderId="0"/>
    <xf numFmtId="0" fontId="2" fillId="0" borderId="0"/>
    <xf numFmtId="0" fontId="16" fillId="0" borderId="0"/>
    <xf numFmtId="0" fontId="5" fillId="0" borderId="0"/>
    <xf numFmtId="0" fontId="1" fillId="0" borderId="0"/>
    <xf numFmtId="0" fontId="2" fillId="0" borderId="0"/>
  </cellStyleXfs>
  <cellXfs count="638">
    <xf numFmtId="0" fontId="0" fillId="0" borderId="0" xfId="0"/>
    <xf numFmtId="0" fontId="15" fillId="0" borderId="0" xfId="8" applyFont="1" applyFill="1" applyAlignment="1">
      <alignment horizontal="center" vertical="center"/>
    </xf>
    <xf numFmtId="0" fontId="15" fillId="0" borderId="0" xfId="8" applyFont="1" applyFill="1" applyAlignment="1">
      <alignment vertical="center"/>
    </xf>
    <xf numFmtId="0" fontId="15" fillId="0" borderId="0" xfId="8" applyFont="1" applyFill="1" applyAlignment="1">
      <alignment horizontal="left" vertical="center"/>
    </xf>
    <xf numFmtId="4" fontId="15" fillId="0" borderId="0" xfId="8" applyNumberFormat="1" applyFont="1" applyFill="1" applyAlignment="1">
      <alignment vertical="center"/>
    </xf>
    <xf numFmtId="173" fontId="15" fillId="0" borderId="0" xfId="8" applyNumberFormat="1" applyFont="1" applyFill="1" applyAlignment="1">
      <alignment vertical="center"/>
    </xf>
    <xf numFmtId="4" fontId="14" fillId="0" borderId="3" xfId="8" applyNumberFormat="1" applyFont="1" applyFill="1" applyBorder="1" applyAlignment="1">
      <alignment horizontal="center" vertical="center" wrapText="1"/>
    </xf>
    <xf numFmtId="173" fontId="14" fillId="0" borderId="3" xfId="8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8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Fill="1" applyBorder="1"/>
    <xf numFmtId="0" fontId="16" fillId="0" borderId="0" xfId="0" applyFont="1" applyFill="1" applyBorder="1" applyAlignment="1">
      <alignment vertical="center"/>
    </xf>
    <xf numFmtId="0" fontId="16" fillId="0" borderId="0" xfId="0" quotePrefix="1" applyFont="1" applyFill="1" applyBorder="1"/>
    <xf numFmtId="0" fontId="0" fillId="0" borderId="0" xfId="0" applyFill="1"/>
    <xf numFmtId="0" fontId="0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4" fontId="14" fillId="0" borderId="3" xfId="8" applyNumberFormat="1" applyFont="1" applyFill="1" applyBorder="1" applyAlignment="1">
      <alignment horizontal="center" vertical="center" wrapText="1"/>
    </xf>
    <xf numFmtId="173" fontId="14" fillId="0" borderId="3" xfId="8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2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2" borderId="0" xfId="0" applyFill="1"/>
    <xf numFmtId="0" fontId="15" fillId="2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14" fillId="0" borderId="3" xfId="8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4" fillId="0" borderId="0" xfId="8" applyFont="1" applyFill="1" applyBorder="1" applyAlignment="1">
      <alignment horizontal="center" vertical="center"/>
    </xf>
    <xf numFmtId="0" fontId="0" fillId="0" borderId="0" xfId="0" quotePrefix="1"/>
    <xf numFmtId="0" fontId="0" fillId="0" borderId="3" xfId="0" applyFont="1" applyFill="1" applyBorder="1"/>
    <xf numFmtId="0" fontId="16" fillId="3" borderId="3" xfId="0" applyFont="1" applyFill="1" applyBorder="1"/>
    <xf numFmtId="0" fontId="0" fillId="3" borderId="3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6" fillId="0" borderId="3" xfId="0" applyFont="1" applyFill="1" applyBorder="1"/>
    <xf numFmtId="0" fontId="16" fillId="2" borderId="3" xfId="0" applyFont="1" applyFill="1" applyBorder="1"/>
    <xf numFmtId="0" fontId="0" fillId="2" borderId="3" xfId="0" applyFont="1" applyFill="1" applyBorder="1"/>
    <xf numFmtId="0" fontId="17" fillId="0" borderId="3" xfId="0" applyFont="1" applyFill="1" applyBorder="1"/>
    <xf numFmtId="0" fontId="17" fillId="3" borderId="3" xfId="0" applyFont="1" applyFill="1" applyBorder="1"/>
    <xf numFmtId="0" fontId="0" fillId="2" borderId="3" xfId="0" quotePrefix="1" applyFont="1" applyFill="1" applyBorder="1"/>
    <xf numFmtId="0" fontId="0" fillId="0" borderId="3" xfId="0" quotePrefix="1" applyFont="1" applyFill="1" applyBorder="1"/>
    <xf numFmtId="0" fontId="0" fillId="3" borderId="3" xfId="0" quotePrefix="1" applyFont="1" applyFill="1" applyBorder="1"/>
    <xf numFmtId="0" fontId="0" fillId="2" borderId="3" xfId="0" quotePrefix="1" applyFont="1" applyFill="1" applyBorder="1" applyAlignment="1">
      <alignment horizontal="right"/>
    </xf>
    <xf numFmtId="0" fontId="0" fillId="0" borderId="3" xfId="0" quotePrefix="1" applyNumberFormat="1" applyFont="1" applyFill="1" applyBorder="1"/>
    <xf numFmtId="0" fontId="16" fillId="0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8" fillId="0" borderId="3" xfId="0" applyFont="1" applyBorder="1"/>
    <xf numFmtId="0" fontId="16" fillId="0" borderId="0" xfId="0" applyFont="1"/>
    <xf numFmtId="0" fontId="20" fillId="0" borderId="0" xfId="8" applyFont="1" applyFill="1" applyAlignment="1">
      <alignment horizontal="center" vertical="center"/>
    </xf>
    <xf numFmtId="0" fontId="20" fillId="0" borderId="0" xfId="8" applyFont="1" applyFill="1" applyAlignment="1">
      <alignment vertical="center"/>
    </xf>
    <xf numFmtId="0" fontId="20" fillId="0" borderId="0" xfId="8" applyFont="1" applyFill="1" applyAlignment="1">
      <alignment horizontal="left" vertical="center"/>
    </xf>
    <xf numFmtId="4" fontId="20" fillId="0" borderId="0" xfId="8" applyNumberFormat="1" applyFont="1" applyFill="1" applyAlignment="1">
      <alignment vertical="center"/>
    </xf>
    <xf numFmtId="173" fontId="20" fillId="0" borderId="0" xfId="8" applyNumberFormat="1" applyFont="1" applyFill="1" applyAlignment="1">
      <alignment vertical="center"/>
    </xf>
    <xf numFmtId="4" fontId="19" fillId="0" borderId="3" xfId="8" applyNumberFormat="1" applyFont="1" applyFill="1" applyBorder="1" applyAlignment="1">
      <alignment horizontal="center" vertical="center" wrapText="1"/>
    </xf>
    <xf numFmtId="173" fontId="19" fillId="0" borderId="3" xfId="8" applyNumberFormat="1" applyFont="1" applyFill="1" applyBorder="1" applyAlignment="1">
      <alignment horizontal="center" vertical="center"/>
    </xf>
    <xf numFmtId="0" fontId="18" fillId="2" borderId="3" xfId="0" applyFont="1" applyFill="1" applyBorder="1"/>
    <xf numFmtId="0" fontId="18" fillId="2" borderId="3" xfId="0" quotePrefix="1" applyFont="1" applyFill="1" applyBorder="1" applyAlignment="1">
      <alignment horizontal="right"/>
    </xf>
    <xf numFmtId="0" fontId="18" fillId="2" borderId="3" xfId="0" quotePrefix="1" applyFont="1" applyFill="1" applyBorder="1" applyAlignment="1">
      <alignment horizontal="center"/>
    </xf>
    <xf numFmtId="0" fontId="16" fillId="2" borderId="3" xfId="0" quotePrefix="1" applyFont="1" applyFill="1" applyBorder="1" applyAlignment="1">
      <alignment horizontal="right"/>
    </xf>
    <xf numFmtId="0" fontId="16" fillId="2" borderId="3" xfId="0" quotePrefix="1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 vertical="center"/>
    </xf>
    <xf numFmtId="173" fontId="16" fillId="2" borderId="3" xfId="0" applyNumberFormat="1" applyFont="1" applyFill="1" applyBorder="1"/>
    <xf numFmtId="0" fontId="16" fillId="2" borderId="3" xfId="0" applyFont="1" applyFill="1" applyBorder="1" applyAlignment="1">
      <alignment horizontal="right" vertical="center"/>
    </xf>
    <xf numFmtId="0" fontId="16" fillId="2" borderId="0" xfId="0" applyFont="1" applyFill="1"/>
    <xf numFmtId="0" fontId="16" fillId="0" borderId="3" xfId="0" applyFont="1" applyBorder="1"/>
    <xf numFmtId="0" fontId="18" fillId="0" borderId="3" xfId="0" quotePrefix="1" applyFont="1" applyBorder="1" applyAlignment="1">
      <alignment horizontal="center"/>
    </xf>
    <xf numFmtId="0" fontId="16" fillId="0" borderId="3" xfId="0" quotePrefix="1" applyFont="1" applyBorder="1" applyAlignment="1">
      <alignment horizontal="right"/>
    </xf>
    <xf numFmtId="0" fontId="16" fillId="0" borderId="3" xfId="0" quotePrefix="1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173" fontId="16" fillId="0" borderId="3" xfId="0" applyNumberFormat="1" applyFont="1" applyBorder="1"/>
    <xf numFmtId="0" fontId="16" fillId="0" borderId="3" xfId="0" applyFont="1" applyBorder="1" applyAlignment="1">
      <alignment horizontal="right" vertical="center"/>
    </xf>
    <xf numFmtId="0" fontId="16" fillId="0" borderId="3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18" fillId="0" borderId="3" xfId="0" quotePrefix="1" applyFont="1" applyBorder="1"/>
    <xf numFmtId="0" fontId="16" fillId="0" borderId="3" xfId="0" applyFont="1" applyBorder="1" applyAlignment="1">
      <alignment horizontal="right"/>
    </xf>
    <xf numFmtId="0" fontId="16" fillId="4" borderId="3" xfId="0" applyFont="1" applyFill="1" applyBorder="1"/>
    <xf numFmtId="0" fontId="18" fillId="4" borderId="3" xfId="0" applyFont="1" applyFill="1" applyBorder="1"/>
    <xf numFmtId="0" fontId="18" fillId="4" borderId="3" xfId="0" quotePrefix="1" applyFont="1" applyFill="1" applyBorder="1"/>
    <xf numFmtId="0" fontId="18" fillId="4" borderId="3" xfId="0" quotePrefix="1" applyFont="1" applyFill="1" applyBorder="1" applyAlignment="1">
      <alignment horizontal="center"/>
    </xf>
    <xf numFmtId="0" fontId="16" fillId="4" borderId="3" xfId="0" applyFont="1" applyFill="1" applyBorder="1" applyAlignment="1">
      <alignment horizontal="right"/>
    </xf>
    <xf numFmtId="0" fontId="16" fillId="4" borderId="3" xfId="0" quotePrefix="1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 vertical="center"/>
    </xf>
    <xf numFmtId="173" fontId="16" fillId="4" borderId="3" xfId="0" applyNumberFormat="1" applyFont="1" applyFill="1" applyBorder="1"/>
    <xf numFmtId="0" fontId="16" fillId="4" borderId="3" xfId="0" applyFont="1" applyFill="1" applyBorder="1" applyAlignment="1">
      <alignment horizontal="right" vertical="center"/>
    </xf>
    <xf numFmtId="0" fontId="16" fillId="4" borderId="0" xfId="0" applyFont="1" applyFill="1"/>
    <xf numFmtId="0" fontId="18" fillId="2" borderId="3" xfId="0" quotePrefix="1" applyFont="1" applyFill="1" applyBorder="1"/>
    <xf numFmtId="0" fontId="16" fillId="0" borderId="3" xfId="0" applyFont="1" applyBorder="1" applyAlignment="1">
      <alignment horizontal="center"/>
    </xf>
    <xf numFmtId="0" fontId="18" fillId="0" borderId="0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6" fillId="2" borderId="3" xfId="0" applyFont="1" applyFill="1" applyBorder="1" applyAlignment="1">
      <alignment horizontal="right"/>
    </xf>
    <xf numFmtId="0" fontId="18" fillId="0" borderId="3" xfId="0" applyFont="1" applyFill="1" applyBorder="1"/>
    <xf numFmtId="0" fontId="18" fillId="0" borderId="3" xfId="0" quotePrefix="1" applyFont="1" applyFill="1" applyBorder="1"/>
    <xf numFmtId="0" fontId="16" fillId="0" borderId="3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center"/>
    </xf>
    <xf numFmtId="173" fontId="16" fillId="0" borderId="3" xfId="0" applyNumberFormat="1" applyFont="1" applyFill="1" applyBorder="1"/>
    <xf numFmtId="0" fontId="16" fillId="0" borderId="3" xfId="0" applyFont="1" applyFill="1" applyBorder="1" applyAlignment="1">
      <alignment horizontal="right" vertical="center"/>
    </xf>
    <xf numFmtId="0" fontId="16" fillId="0" borderId="0" xfId="0" applyFont="1" applyFill="1"/>
    <xf numFmtId="0" fontId="16" fillId="4" borderId="3" xfId="0" quotePrefix="1" applyFont="1" applyFill="1" applyBorder="1" applyAlignment="1">
      <alignment horizontal="right"/>
    </xf>
    <xf numFmtId="0" fontId="16" fillId="4" borderId="3" xfId="0" applyFont="1" applyFill="1" applyBorder="1" applyAlignment="1">
      <alignment horizontal="center"/>
    </xf>
    <xf numFmtId="3" fontId="21" fillId="0" borderId="0" xfId="0" applyNumberFormat="1" applyFont="1"/>
    <xf numFmtId="0" fontId="0" fillId="0" borderId="0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/>
    <xf numFmtId="0" fontId="0" fillId="2" borderId="7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0" xfId="0" applyFill="1" applyBorder="1" applyAlignment="1">
      <alignment horizontal="left" vertical="center"/>
    </xf>
    <xf numFmtId="0" fontId="0" fillId="2" borderId="3" xfId="0" quotePrefix="1" applyFont="1" applyFill="1" applyBorder="1" applyAlignment="1">
      <alignment horizontal="center"/>
    </xf>
    <xf numFmtId="0" fontId="0" fillId="4" borderId="3" xfId="0" applyFont="1" applyFill="1" applyBorder="1"/>
    <xf numFmtId="0" fontId="0" fillId="4" borderId="3" xfId="0" quotePrefix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0" borderId="3" xfId="0" applyFont="1" applyBorder="1"/>
    <xf numFmtId="0" fontId="0" fillId="4" borderId="3" xfId="0" applyFont="1" applyFill="1" applyBorder="1" applyAlignment="1">
      <alignment horizontal="center"/>
    </xf>
    <xf numFmtId="0" fontId="16" fillId="4" borderId="0" xfId="0" applyFont="1" applyFill="1" applyBorder="1"/>
    <xf numFmtId="0" fontId="0" fillId="4" borderId="0" xfId="0" applyFont="1" applyFill="1" applyBorder="1"/>
    <xf numFmtId="0" fontId="0" fillId="4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4" borderId="3" xfId="0" quotePrefix="1" applyFont="1" applyFill="1" applyBorder="1"/>
    <xf numFmtId="0" fontId="0" fillId="0" borderId="0" xfId="0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3" xfId="0" quotePrefix="1" applyFont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4" fontId="19" fillId="3" borderId="3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wrapText="1"/>
    </xf>
    <xf numFmtId="0" fontId="18" fillId="0" borderId="0" xfId="0" applyFont="1"/>
    <xf numFmtId="0" fontId="15" fillId="0" borderId="0" xfId="8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" fontId="15" fillId="0" borderId="0" xfId="8" applyNumberFormat="1" applyFont="1" applyFill="1" applyBorder="1" applyAlignment="1">
      <alignment horizontal="center" vertical="center" wrapText="1"/>
    </xf>
    <xf numFmtId="4" fontId="15" fillId="0" borderId="0" xfId="8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173" fontId="15" fillId="0" borderId="0" xfId="8" applyNumberFormat="1" applyFont="1" applyFill="1" applyBorder="1" applyAlignment="1">
      <alignment horizontal="center" vertical="center"/>
    </xf>
    <xf numFmtId="0" fontId="15" fillId="0" borderId="0" xfId="8" applyFont="1" applyFill="1" applyBorder="1" applyAlignment="1">
      <alignment horizontal="center" vertical="center" wrapText="1"/>
    </xf>
    <xf numFmtId="0" fontId="15" fillId="0" borderId="0" xfId="8" applyFont="1" applyFill="1" applyBorder="1" applyAlignment="1">
      <alignment horizontal="left" vertical="center"/>
    </xf>
    <xf numFmtId="0" fontId="15" fillId="0" borderId="0" xfId="8" applyFont="1" applyFill="1" applyBorder="1" applyAlignment="1">
      <alignment horizontal="right" vertical="center"/>
    </xf>
    <xf numFmtId="0" fontId="16" fillId="4" borderId="5" xfId="0" applyFont="1" applyFill="1" applyBorder="1" applyAlignment="1">
      <alignment vertical="center"/>
    </xf>
    <xf numFmtId="0" fontId="0" fillId="4" borderId="3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16" fillId="4" borderId="4" xfId="0" applyFont="1" applyFill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8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6" fillId="4" borderId="0" xfId="0" applyFont="1" applyFill="1" applyBorder="1" applyAlignment="1">
      <alignment horizontal="left" vertical="center"/>
    </xf>
    <xf numFmtId="0" fontId="0" fillId="4" borderId="3" xfId="0" applyFill="1" applyBorder="1"/>
    <xf numFmtId="0" fontId="0" fillId="4" borderId="0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/>
    </xf>
    <xf numFmtId="0" fontId="17" fillId="4" borderId="3" xfId="0" applyFont="1" applyFill="1" applyBorder="1"/>
    <xf numFmtId="0" fontId="0" fillId="2" borderId="3" xfId="0" applyFont="1" applyFill="1" applyBorder="1" applyAlignment="1">
      <alignment vertical="center"/>
    </xf>
    <xf numFmtId="0" fontId="0" fillId="2" borderId="3" xfId="0" quotePrefix="1" applyFont="1" applyFill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4" borderId="3" xfId="0" applyFont="1" applyFill="1" applyBorder="1" applyAlignment="1">
      <alignment vertical="center"/>
    </xf>
    <xf numFmtId="0" fontId="16" fillId="4" borderId="3" xfId="0" quotePrefix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vertical="center"/>
    </xf>
    <xf numFmtId="0" fontId="16" fillId="2" borderId="3" xfId="0" quotePrefix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vertical="center"/>
    </xf>
    <xf numFmtId="0" fontId="0" fillId="4" borderId="3" xfId="0" quotePrefix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right" vertical="center"/>
    </xf>
    <xf numFmtId="0" fontId="0" fillId="2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2" borderId="3" xfId="0" applyFill="1" applyBorder="1" applyAlignment="1">
      <alignment horizontal="left" vertical="center"/>
    </xf>
    <xf numFmtId="0" fontId="0" fillId="4" borderId="3" xfId="0" applyFill="1" applyBorder="1" applyAlignment="1">
      <alignment horizontal="right" vertical="center"/>
    </xf>
    <xf numFmtId="0" fontId="0" fillId="4" borderId="3" xfId="0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0" borderId="3" xfId="0" applyFill="1" applyBorder="1" applyAlignment="1">
      <alignment horizontal="left" vertical="center"/>
    </xf>
    <xf numFmtId="0" fontId="14" fillId="3" borderId="3" xfId="0" applyFont="1" applyFill="1" applyBorder="1" applyAlignment="1">
      <alignment horizontal="center" vertical="center"/>
    </xf>
    <xf numFmtId="174" fontId="14" fillId="3" borderId="3" xfId="0" applyNumberFormat="1" applyFont="1" applyFill="1" applyBorder="1" applyAlignment="1">
      <alignment horizontal="right" vertical="center"/>
    </xf>
    <xf numFmtId="0" fontId="0" fillId="0" borderId="3" xfId="0" quotePrefix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/>
    </xf>
    <xf numFmtId="0" fontId="18" fillId="0" borderId="3" xfId="0" quotePrefix="1" applyFont="1" applyBorder="1" applyAlignment="1">
      <alignment horizontal="center" vertical="center"/>
    </xf>
    <xf numFmtId="0" fontId="18" fillId="0" borderId="3" xfId="0" quotePrefix="1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4" fillId="3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3" xfId="0" quotePrefix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righ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5" fillId="0" borderId="3" xfId="8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173" fontId="16" fillId="2" borderId="3" xfId="0" applyNumberFormat="1" applyFont="1" applyFill="1" applyBorder="1" applyAlignment="1">
      <alignment horizontal="right" vertical="center"/>
    </xf>
    <xf numFmtId="173" fontId="16" fillId="0" borderId="3" xfId="0" applyNumberFormat="1" applyFont="1" applyBorder="1" applyAlignment="1">
      <alignment horizontal="right" vertical="center"/>
    </xf>
    <xf numFmtId="173" fontId="16" fillId="4" borderId="3" xfId="0" applyNumberFormat="1" applyFont="1" applyFill="1" applyBorder="1" applyAlignment="1">
      <alignment horizontal="right" vertical="center"/>
    </xf>
    <xf numFmtId="0" fontId="18" fillId="2" borderId="3" xfId="0" quotePrefix="1" applyFont="1" applyFill="1" applyBorder="1" applyAlignment="1">
      <alignment horizontal="center" vertical="center"/>
    </xf>
    <xf numFmtId="0" fontId="18" fillId="4" borderId="3" xfId="0" quotePrefix="1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Font="1" applyAlignment="1">
      <alignment vertical="center"/>
    </xf>
    <xf numFmtId="0" fontId="16" fillId="0" borderId="3" xfId="0" applyFont="1" applyFill="1" applyBorder="1" applyAlignment="1">
      <alignment horizontal="right" vertical="center"/>
    </xf>
    <xf numFmtId="0" fontId="0" fillId="2" borderId="3" xfId="0" quotePrefix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173" fontId="14" fillId="0" borderId="3" xfId="8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2" borderId="3" xfId="0" applyFont="1" applyFill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4" xfId="0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right" vertical="center"/>
    </xf>
    <xf numFmtId="0" fontId="18" fillId="4" borderId="1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right" vertical="center"/>
    </xf>
    <xf numFmtId="0" fontId="0" fillId="4" borderId="6" xfId="0" applyFont="1" applyFill="1" applyBorder="1" applyAlignment="1">
      <alignment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6" xfId="0" quotePrefix="1" applyFill="1" applyBorder="1" applyAlignment="1">
      <alignment horizontal="right" vertical="center"/>
    </xf>
    <xf numFmtId="0" fontId="0" fillId="4" borderId="6" xfId="0" applyFill="1" applyBorder="1" applyAlignment="1">
      <alignment horizontal="right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vertical="center"/>
    </xf>
    <xf numFmtId="0" fontId="0" fillId="4" borderId="3" xfId="0" quotePrefix="1" applyFill="1" applyBorder="1" applyAlignment="1">
      <alignment horizontal="right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3" xfId="0" quotePrefix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right" vertical="center" wrapText="1"/>
    </xf>
    <xf numFmtId="0" fontId="16" fillId="4" borderId="4" xfId="0" applyFont="1" applyFill="1" applyBorder="1" applyAlignment="1">
      <alignment horizontal="right" vertical="center"/>
    </xf>
    <xf numFmtId="0" fontId="0" fillId="4" borderId="4" xfId="0" applyFont="1" applyFill="1" applyBorder="1" applyAlignment="1">
      <alignment vertical="center"/>
    </xf>
    <xf numFmtId="0" fontId="0" fillId="4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 wrapText="1"/>
    </xf>
    <xf numFmtId="0" fontId="0" fillId="4" borderId="3" xfId="0" quotePrefix="1" applyFill="1" applyBorder="1" applyAlignment="1">
      <alignment horizontal="center" vertical="center"/>
    </xf>
    <xf numFmtId="0" fontId="0" fillId="2" borderId="3" xfId="0" quotePrefix="1" applyFill="1" applyBorder="1" applyAlignment="1">
      <alignment horizontal="right" vertical="center"/>
    </xf>
    <xf numFmtId="0" fontId="0" fillId="4" borderId="4" xfId="0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right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3" xfId="0" quotePrefix="1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vertical="center"/>
    </xf>
    <xf numFmtId="0" fontId="18" fillId="4" borderId="0" xfId="0" applyFont="1" applyFill="1" applyAlignment="1">
      <alignment vertical="center"/>
    </xf>
    <xf numFmtId="0" fontId="14" fillId="4" borderId="3" xfId="0" applyFont="1" applyFill="1" applyBorder="1" applyAlignment="1">
      <alignment vertical="center"/>
    </xf>
    <xf numFmtId="0" fontId="18" fillId="4" borderId="3" xfId="0" applyFont="1" applyFill="1" applyBorder="1" applyAlignment="1">
      <alignment vertical="center"/>
    </xf>
    <xf numFmtId="0" fontId="18" fillId="4" borderId="8" xfId="0" applyFont="1" applyFill="1" applyBorder="1" applyAlignment="1">
      <alignment vertical="center"/>
    </xf>
    <xf numFmtId="0" fontId="0" fillId="4" borderId="15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right" vertical="center"/>
    </xf>
    <xf numFmtId="0" fontId="26" fillId="4" borderId="3" xfId="0" applyFont="1" applyFill="1" applyBorder="1" applyAlignment="1">
      <alignment horizontal="right" vertical="center"/>
    </xf>
    <xf numFmtId="0" fontId="0" fillId="4" borderId="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4" fontId="14" fillId="3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3" xfId="0" applyFill="1" applyBorder="1"/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3" xfId="0" quotePrefix="1" applyFont="1" applyFill="1" applyBorder="1" applyAlignment="1">
      <alignment horizontal="center" vertical="center"/>
    </xf>
    <xf numFmtId="0" fontId="25" fillId="0" borderId="3" xfId="0" quotePrefix="1" applyFont="1" applyFill="1" applyBorder="1" applyAlignment="1">
      <alignment horizontal="right" vertical="center"/>
    </xf>
    <xf numFmtId="173" fontId="25" fillId="0" borderId="3" xfId="0" applyNumberFormat="1" applyFont="1" applyFill="1" applyBorder="1" applyAlignment="1">
      <alignment horizontal="right" vertical="center"/>
    </xf>
    <xf numFmtId="0" fontId="25" fillId="0" borderId="3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 wrapText="1"/>
    </xf>
    <xf numFmtId="1" fontId="25" fillId="0" borderId="3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3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0" fillId="0" borderId="3" xfId="0" applyFont="1" applyBorder="1" applyAlignment="1">
      <alignment vertical="center"/>
    </xf>
    <xf numFmtId="0" fontId="20" fillId="0" borderId="3" xfId="0" applyFont="1" applyBorder="1" applyAlignment="1">
      <alignment horizontal="left" vertical="center"/>
    </xf>
    <xf numFmtId="0" fontId="20" fillId="0" borderId="3" xfId="0" quotePrefix="1" applyFont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20" fillId="0" borderId="3" xfId="0" quotePrefix="1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3" xfId="0" applyFont="1" applyBorder="1"/>
    <xf numFmtId="0" fontId="20" fillId="0" borderId="3" xfId="0" applyFont="1" applyBorder="1" applyAlignment="1">
      <alignment horizontal="center" vertical="center" wrapText="1"/>
    </xf>
    <xf numFmtId="0" fontId="20" fillId="0" borderId="3" xfId="0" quotePrefix="1" applyFont="1" applyBorder="1" applyAlignment="1">
      <alignment vertical="center"/>
    </xf>
    <xf numFmtId="0" fontId="20" fillId="0" borderId="3" xfId="0" quotePrefix="1" applyFont="1" applyFill="1" applyBorder="1" applyAlignment="1">
      <alignment vertical="center"/>
    </xf>
    <xf numFmtId="0" fontId="20" fillId="0" borderId="3" xfId="0" applyFont="1" applyFill="1" applyBorder="1"/>
    <xf numFmtId="0" fontId="20" fillId="3" borderId="3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Alignment="1">
      <alignment horizontal="left" vertical="center"/>
    </xf>
    <xf numFmtId="0" fontId="14" fillId="0" borderId="3" xfId="0" applyFont="1" applyFill="1" applyBorder="1" applyAlignment="1">
      <alignment horizontal="center"/>
    </xf>
    <xf numFmtId="174" fontId="19" fillId="0" borderId="3" xfId="0" applyNumberFormat="1" applyFont="1" applyFill="1" applyBorder="1" applyAlignment="1">
      <alignment horizontal="center" vertical="center" wrapText="1"/>
    </xf>
    <xf numFmtId="174" fontId="14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quotePrefix="1" applyBorder="1"/>
    <xf numFmtId="0" fontId="0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0" fillId="0" borderId="3" xfId="0" quotePrefix="1" applyFont="1" applyFill="1" applyBorder="1" applyAlignment="1">
      <alignment horizontal="center"/>
    </xf>
    <xf numFmtId="0" fontId="17" fillId="0" borderId="3" xfId="0" quotePrefix="1" applyFont="1" applyFill="1" applyBorder="1" applyAlignment="1">
      <alignment horizontal="center"/>
    </xf>
    <xf numFmtId="0" fontId="28" fillId="0" borderId="3" xfId="8" applyFont="1" applyFill="1" applyBorder="1" applyAlignment="1">
      <alignment horizontal="center" vertical="center"/>
    </xf>
    <xf numFmtId="173" fontId="14" fillId="0" borderId="3" xfId="8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right" vertical="center"/>
    </xf>
    <xf numFmtId="0" fontId="25" fillId="0" borderId="3" xfId="0" applyFont="1" applyFill="1" applyBorder="1" applyAlignment="1">
      <alignment horizontal="center" vertical="center"/>
    </xf>
    <xf numFmtId="0" fontId="0" fillId="0" borderId="3" xfId="0" quotePrefix="1" applyFill="1" applyBorder="1" applyAlignment="1">
      <alignment vertical="center"/>
    </xf>
    <xf numFmtId="0" fontId="25" fillId="0" borderId="3" xfId="0" applyFont="1" applyFill="1" applyBorder="1"/>
    <xf numFmtId="174" fontId="14" fillId="0" borderId="3" xfId="0" quotePrefix="1" applyNumberFormat="1" applyFont="1" applyFill="1" applyBorder="1" applyAlignment="1">
      <alignment horizontal="center" vertical="center"/>
    </xf>
    <xf numFmtId="0" fontId="14" fillId="0" borderId="0" xfId="8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Border="1"/>
    <xf numFmtId="0" fontId="0" fillId="0" borderId="3" xfId="0" applyFill="1" applyBorder="1" applyAlignment="1">
      <alignment horizontal="center"/>
    </xf>
    <xf numFmtId="0" fontId="27" fillId="0" borderId="3" xfId="0" applyFont="1" applyFill="1" applyBorder="1" applyAlignment="1">
      <alignment vertical="center"/>
    </xf>
    <xf numFmtId="0" fontId="15" fillId="0" borderId="3" xfId="33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/>
    </xf>
    <xf numFmtId="174" fontId="15" fillId="0" borderId="3" xfId="0" quotePrefix="1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5" fillId="0" borderId="3" xfId="33" applyFont="1" applyFill="1" applyBorder="1"/>
    <xf numFmtId="174" fontId="33" fillId="0" borderId="3" xfId="0" applyNumberFormat="1" applyFont="1" applyFill="1" applyBorder="1" applyAlignment="1">
      <alignment horizontal="center" vertical="center"/>
    </xf>
    <xf numFmtId="3" fontId="33" fillId="0" borderId="3" xfId="0" applyNumberFormat="1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vertical="center"/>
    </xf>
    <xf numFmtId="0" fontId="33" fillId="0" borderId="3" xfId="33" applyFont="1" applyFill="1" applyBorder="1" applyAlignment="1">
      <alignment horizontal="justify"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33" fillId="0" borderId="4" xfId="33" applyFont="1" applyFill="1" applyBorder="1" applyAlignment="1">
      <alignment horizontal="justify" vertical="center"/>
    </xf>
    <xf numFmtId="0" fontId="0" fillId="0" borderId="6" xfId="0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/>
    </xf>
    <xf numFmtId="0" fontId="0" fillId="5" borderId="0" xfId="0" applyFill="1"/>
    <xf numFmtId="0" fontId="25" fillId="0" borderId="3" xfId="0" applyFont="1" applyFill="1" applyBorder="1" applyAlignment="1">
      <alignment horizontal="left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174" fontId="14" fillId="0" borderId="3" xfId="0" applyNumberFormat="1" applyFont="1" applyFill="1" applyBorder="1" applyAlignment="1">
      <alignment horizontal="center" vertical="center" wrapText="1"/>
    </xf>
    <xf numFmtId="0" fontId="15" fillId="0" borderId="3" xfId="33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center"/>
    </xf>
    <xf numFmtId="0" fontId="15" fillId="2" borderId="3" xfId="8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35" fillId="0" borderId="0" xfId="30" applyFont="1" applyFill="1" applyAlignment="1">
      <alignment vertical="center"/>
    </xf>
    <xf numFmtId="0" fontId="36" fillId="0" borderId="0" xfId="30" applyFont="1" applyFill="1" applyAlignment="1">
      <alignment vertical="center"/>
    </xf>
    <xf numFmtId="0" fontId="36" fillId="0" borderId="0" xfId="30" applyFont="1" applyFill="1" applyBorder="1" applyAlignment="1">
      <alignment vertical="center"/>
    </xf>
    <xf numFmtId="0" fontId="36" fillId="0" borderId="0" xfId="30" applyFont="1" applyFill="1" applyAlignment="1">
      <alignment horizontal="center" vertical="center"/>
    </xf>
    <xf numFmtId="0" fontId="35" fillId="0" borderId="0" xfId="30" applyFont="1" applyFill="1" applyAlignment="1">
      <alignment horizontal="center" vertical="center"/>
    </xf>
    <xf numFmtId="0" fontId="35" fillId="0" borderId="3" xfId="30" applyFont="1" applyFill="1" applyBorder="1" applyAlignment="1">
      <alignment horizontal="center" vertical="center" wrapText="1"/>
    </xf>
    <xf numFmtId="0" fontId="35" fillId="0" borderId="4" xfId="31" applyFont="1" applyFill="1" applyBorder="1" applyAlignment="1">
      <alignment horizontal="center" vertical="center"/>
    </xf>
    <xf numFmtId="173" fontId="35" fillId="0" borderId="4" xfId="31" applyNumberFormat="1" applyFont="1" applyFill="1" applyBorder="1" applyAlignment="1">
      <alignment horizontal="center" vertical="center" wrapText="1"/>
    </xf>
    <xf numFmtId="0" fontId="35" fillId="6" borderId="3" xfId="30" applyFont="1" applyFill="1" applyBorder="1" applyAlignment="1">
      <alignment vertical="center"/>
    </xf>
    <xf numFmtId="0" fontId="35" fillId="6" borderId="3" xfId="30" applyFont="1" applyFill="1" applyBorder="1" applyAlignment="1">
      <alignment horizontal="center" vertical="center"/>
    </xf>
    <xf numFmtId="0" fontId="36" fillId="6" borderId="3" xfId="30" applyFont="1" applyFill="1" applyBorder="1" applyAlignment="1">
      <alignment vertical="center"/>
    </xf>
    <xf numFmtId="0" fontId="37" fillId="0" borderId="0" xfId="30" applyFont="1" applyFill="1" applyAlignment="1">
      <alignment vertical="center"/>
    </xf>
    <xf numFmtId="0" fontId="36" fillId="0" borderId="3" xfId="30" applyFont="1" applyFill="1" applyBorder="1" applyAlignment="1">
      <alignment horizontal="center" vertical="center"/>
    </xf>
    <xf numFmtId="0" fontId="36" fillId="0" borderId="3" xfId="30" applyFont="1" applyFill="1" applyBorder="1" applyAlignment="1">
      <alignment vertical="center"/>
    </xf>
    <xf numFmtId="0" fontId="36" fillId="0" borderId="3" xfId="30" quotePrefix="1" applyFont="1" applyFill="1" applyBorder="1" applyAlignment="1">
      <alignment horizontal="center" vertical="center"/>
    </xf>
    <xf numFmtId="0" fontId="35" fillId="0" borderId="3" xfId="30" applyFont="1" applyFill="1" applyBorder="1" applyAlignment="1">
      <alignment vertical="center"/>
    </xf>
    <xf numFmtId="0" fontId="36" fillId="0" borderId="8" xfId="30" applyFont="1" applyFill="1" applyBorder="1" applyAlignment="1">
      <alignment horizontal="center" vertical="center"/>
    </xf>
    <xf numFmtId="0" fontId="36" fillId="0" borderId="8" xfId="30" applyFont="1" applyFill="1" applyBorder="1" applyAlignment="1">
      <alignment vertical="center"/>
    </xf>
    <xf numFmtId="0" fontId="36" fillId="0" borderId="15" xfId="30" applyFont="1" applyFill="1" applyBorder="1" applyAlignment="1">
      <alignment horizontal="center" vertical="center"/>
    </xf>
    <xf numFmtId="0" fontId="36" fillId="0" borderId="3" xfId="30" applyFont="1" applyFill="1" applyBorder="1" applyAlignment="1">
      <alignment horizontal="right" vertical="center"/>
    </xf>
    <xf numFmtId="0" fontId="36" fillId="0" borderId="2" xfId="30" applyFont="1" applyFill="1" applyBorder="1" applyAlignment="1">
      <alignment horizontal="right" vertical="center"/>
    </xf>
    <xf numFmtId="0" fontId="36" fillId="0" borderId="2" xfId="30" applyFont="1" applyFill="1" applyBorder="1" applyAlignment="1">
      <alignment vertical="center"/>
    </xf>
    <xf numFmtId="0" fontId="36" fillId="0" borderId="3" xfId="0" applyFont="1" applyFill="1" applyBorder="1" applyAlignment="1">
      <alignment horizontal="left" vertical="center"/>
    </xf>
    <xf numFmtId="0" fontId="36" fillId="0" borderId="3" xfId="0" applyFont="1" applyFill="1" applyBorder="1" applyAlignment="1">
      <alignment vertical="center"/>
    </xf>
    <xf numFmtId="0" fontId="36" fillId="0" borderId="0" xfId="0" applyFont="1" applyFill="1"/>
    <xf numFmtId="0" fontId="36" fillId="0" borderId="3" xfId="30" applyFont="1" applyFill="1" applyBorder="1" applyAlignment="1">
      <alignment horizontal="center"/>
    </xf>
    <xf numFmtId="0" fontId="36" fillId="0" borderId="6" xfId="30" applyFont="1" applyFill="1" applyBorder="1" applyAlignment="1">
      <alignment horizontal="right" vertical="center"/>
    </xf>
    <xf numFmtId="174" fontId="35" fillId="0" borderId="3" xfId="0" quotePrefix="1" applyNumberFormat="1" applyFont="1" applyFill="1" applyBorder="1" applyAlignment="1">
      <alignment horizontal="center" vertical="center"/>
    </xf>
    <xf numFmtId="1" fontId="36" fillId="0" borderId="3" xfId="30" quotePrefix="1" applyNumberFormat="1" applyFont="1" applyFill="1" applyBorder="1" applyAlignment="1">
      <alignment horizontal="center" vertical="center"/>
    </xf>
    <xf numFmtId="0" fontId="36" fillId="0" borderId="3" xfId="30" quotePrefix="1" applyFont="1" applyFill="1" applyBorder="1" applyAlignment="1">
      <alignment horizontal="center"/>
    </xf>
    <xf numFmtId="0" fontId="36" fillId="0" borderId="3" xfId="31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left" vertical="center" wrapText="1"/>
    </xf>
    <xf numFmtId="0" fontId="36" fillId="0" borderId="10" xfId="30" applyFont="1" applyFill="1" applyBorder="1" applyAlignment="1">
      <alignment vertical="center"/>
    </xf>
    <xf numFmtId="0" fontId="36" fillId="0" borderId="3" xfId="30" applyFont="1" applyFill="1" applyBorder="1" applyAlignment="1">
      <alignment horizontal="left" vertical="center" wrapText="1"/>
    </xf>
    <xf numFmtId="0" fontId="36" fillId="0" borderId="3" xfId="30" applyFont="1" applyFill="1" applyBorder="1" applyAlignment="1">
      <alignment horizontal="left" vertical="center"/>
    </xf>
    <xf numFmtId="0" fontId="36" fillId="0" borderId="0" xfId="30" applyFont="1" applyFill="1" applyBorder="1" applyAlignment="1">
      <alignment horizontal="center" vertical="center"/>
    </xf>
    <xf numFmtId="0" fontId="38" fillId="0" borderId="3" xfId="30" applyFont="1" applyFill="1" applyBorder="1" applyAlignment="1">
      <alignment horizontal="center"/>
    </xf>
    <xf numFmtId="0" fontId="36" fillId="0" borderId="3" xfId="0" applyFont="1" applyFill="1" applyBorder="1" applyAlignment="1">
      <alignment horizontal="center"/>
    </xf>
    <xf numFmtId="0" fontId="36" fillId="0" borderId="3" xfId="8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3" xfId="0" quotePrefix="1" applyFont="1" applyFill="1" applyBorder="1" applyAlignment="1">
      <alignment horizontal="center"/>
    </xf>
    <xf numFmtId="0" fontId="36" fillId="6" borderId="3" xfId="30" applyFont="1" applyFill="1" applyBorder="1" applyAlignment="1">
      <alignment horizontal="center" vertical="center"/>
    </xf>
    <xf numFmtId="0" fontId="35" fillId="6" borderId="9" xfId="30" applyFont="1" applyFill="1" applyBorder="1" applyAlignment="1">
      <alignment vertical="center"/>
    </xf>
    <xf numFmtId="0" fontId="35" fillId="6" borderId="2" xfId="30" applyFont="1" applyFill="1" applyBorder="1" applyAlignment="1">
      <alignment vertical="center"/>
    </xf>
    <xf numFmtId="0" fontId="35" fillId="6" borderId="2" xfId="30" applyFont="1" applyFill="1" applyBorder="1" applyAlignment="1">
      <alignment horizontal="center" vertical="center"/>
    </xf>
    <xf numFmtId="0" fontId="35" fillId="6" borderId="10" xfId="30" applyFont="1" applyFill="1" applyBorder="1" applyAlignment="1">
      <alignment vertical="center"/>
    </xf>
    <xf numFmtId="0" fontId="35" fillId="0" borderId="0" xfId="30" applyFont="1" applyFill="1" applyBorder="1" applyAlignment="1">
      <alignment vertical="center"/>
    </xf>
    <xf numFmtId="0" fontId="36" fillId="0" borderId="3" xfId="30" applyFont="1" applyFill="1" applyBorder="1"/>
    <xf numFmtId="0" fontId="36" fillId="0" borderId="6" xfId="30" applyFont="1" applyFill="1" applyBorder="1" applyAlignment="1">
      <alignment vertical="center"/>
    </xf>
    <xf numFmtId="0" fontId="36" fillId="0" borderId="6" xfId="30" applyFont="1" applyFill="1" applyBorder="1" applyAlignment="1">
      <alignment horizontal="center" vertical="center"/>
    </xf>
    <xf numFmtId="0" fontId="36" fillId="0" borderId="4" xfId="30" applyFont="1" applyFill="1" applyBorder="1" applyAlignment="1">
      <alignment horizontal="center" vertical="center"/>
    </xf>
    <xf numFmtId="0" fontId="36" fillId="0" borderId="4" xfId="30" applyFont="1" applyFill="1" applyBorder="1" applyAlignment="1">
      <alignment vertical="center"/>
    </xf>
    <xf numFmtId="0" fontId="36" fillId="0" borderId="4" xfId="30" applyFont="1" applyFill="1" applyBorder="1" applyAlignment="1">
      <alignment horizontal="right" vertical="center"/>
    </xf>
    <xf numFmtId="0" fontId="36" fillId="0" borderId="4" xfId="30" applyFont="1" applyFill="1" applyBorder="1" applyAlignment="1">
      <alignment horizontal="left" vertical="center"/>
    </xf>
    <xf numFmtId="0" fontId="36" fillId="0" borderId="3" xfId="30" quotePrefix="1" applyFont="1" applyFill="1" applyBorder="1" applyAlignment="1">
      <alignment horizontal="right" vertical="center"/>
    </xf>
    <xf numFmtId="173" fontId="36" fillId="0" borderId="3" xfId="30" applyNumberFormat="1" applyFont="1" applyFill="1" applyBorder="1" applyAlignment="1">
      <alignment horizontal="right" vertical="center"/>
    </xf>
    <xf numFmtId="0" fontId="36" fillId="0" borderId="3" xfId="30" applyFont="1" applyFill="1" applyBorder="1" applyAlignment="1">
      <alignment vertical="center" wrapText="1"/>
    </xf>
    <xf numFmtId="173" fontId="36" fillId="0" borderId="3" xfId="30" applyNumberFormat="1" applyFont="1" applyFill="1" applyBorder="1" applyAlignment="1">
      <alignment horizontal="center" vertical="center"/>
    </xf>
    <xf numFmtId="0" fontId="36" fillId="0" borderId="3" xfId="0" quotePrefix="1" applyFont="1" applyFill="1" applyBorder="1" applyAlignment="1">
      <alignment horizontal="center" vertical="center"/>
    </xf>
    <xf numFmtId="173" fontId="36" fillId="0" borderId="7" xfId="30" applyNumberFormat="1" applyFont="1" applyFill="1" applyBorder="1" applyAlignment="1">
      <alignment horizontal="right" vertical="center"/>
    </xf>
    <xf numFmtId="173" fontId="36" fillId="0" borderId="2" xfId="30" applyNumberFormat="1" applyFont="1" applyFill="1" applyBorder="1" applyAlignment="1">
      <alignment horizontal="right" vertical="center"/>
    </xf>
    <xf numFmtId="0" fontId="36" fillId="0" borderId="0" xfId="0" applyFont="1" applyFill="1" applyBorder="1"/>
    <xf numFmtId="0" fontId="36" fillId="0" borderId="5" xfId="30" applyFont="1" applyFill="1" applyBorder="1" applyAlignment="1">
      <alignment vertical="center"/>
    </xf>
    <xf numFmtId="0" fontId="36" fillId="3" borderId="3" xfId="0" applyFont="1" applyFill="1" applyBorder="1" applyAlignment="1">
      <alignment horizontal="left" vertical="center"/>
    </xf>
    <xf numFmtId="0" fontId="36" fillId="0" borderId="3" xfId="33" applyFont="1" applyFill="1" applyBorder="1"/>
    <xf numFmtId="0" fontId="36" fillId="0" borderId="0" xfId="0" applyFont="1" applyFill="1" applyAlignment="1">
      <alignment wrapText="1"/>
    </xf>
    <xf numFmtId="0" fontId="36" fillId="0" borderId="12" xfId="30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vertical="center"/>
    </xf>
    <xf numFmtId="0" fontId="38" fillId="0" borderId="3" xfId="0" applyFont="1" applyFill="1" applyBorder="1" applyAlignment="1">
      <alignment horizontal="center"/>
    </xf>
    <xf numFmtId="0" fontId="36" fillId="0" borderId="6" xfId="0" applyFont="1" applyFill="1" applyBorder="1" applyAlignment="1">
      <alignment horizontal="center" vertical="center"/>
    </xf>
    <xf numFmtId="0" fontId="36" fillId="2" borderId="3" xfId="30" applyFont="1" applyFill="1" applyBorder="1" applyAlignment="1">
      <alignment vertical="center"/>
    </xf>
    <xf numFmtId="0" fontId="36" fillId="2" borderId="0" xfId="30" applyFont="1" applyFill="1" applyAlignment="1">
      <alignment vertical="center"/>
    </xf>
    <xf numFmtId="0" fontId="36" fillId="2" borderId="0" xfId="30" applyFont="1" applyFill="1" applyBorder="1" applyAlignment="1">
      <alignment vertical="center"/>
    </xf>
    <xf numFmtId="0" fontId="37" fillId="0" borderId="3" xfId="30" applyFont="1" applyFill="1" applyBorder="1" applyAlignment="1">
      <alignment vertical="center"/>
    </xf>
    <xf numFmtId="0" fontId="36" fillId="0" borderId="0" xfId="30" applyFont="1" applyFill="1" applyAlignment="1">
      <alignment horizontal="right" vertical="center"/>
    </xf>
    <xf numFmtId="0" fontId="36" fillId="0" borderId="0" xfId="30" applyFont="1" applyFill="1" applyBorder="1" applyAlignment="1">
      <alignment horizontal="right" vertical="center"/>
    </xf>
    <xf numFmtId="0" fontId="36" fillId="0" borderId="7" xfId="30" applyFont="1" applyFill="1" applyBorder="1" applyAlignment="1">
      <alignment vertical="center"/>
    </xf>
    <xf numFmtId="0" fontId="36" fillId="0" borderId="3" xfId="30" applyFont="1" applyFill="1" applyBorder="1" applyAlignment="1"/>
    <xf numFmtId="0" fontId="36" fillId="0" borderId="3" xfId="30" applyFont="1" applyFill="1" applyBorder="1" applyAlignment="1">
      <alignment horizontal="right"/>
    </xf>
    <xf numFmtId="0" fontId="36" fillId="0" borderId="3" xfId="30" applyNumberFormat="1" applyFont="1" applyFill="1" applyBorder="1" applyAlignment="1">
      <alignment vertical="center" wrapText="1"/>
    </xf>
    <xf numFmtId="0" fontId="38" fillId="0" borderId="3" xfId="30" quotePrefix="1" applyFont="1" applyFill="1" applyBorder="1" applyAlignment="1">
      <alignment horizontal="center"/>
    </xf>
    <xf numFmtId="0" fontId="36" fillId="0" borderId="15" xfId="30" applyFont="1" applyFill="1" applyBorder="1" applyAlignment="1">
      <alignment horizontal="right" vertical="center"/>
    </xf>
    <xf numFmtId="0" fontId="36" fillId="0" borderId="3" xfId="30" applyFont="1" applyBorder="1" applyAlignment="1">
      <alignment vertical="center"/>
    </xf>
    <xf numFmtId="0" fontId="36" fillId="0" borderId="3" xfId="30" applyFont="1" applyBorder="1" applyAlignment="1">
      <alignment horizontal="center" vertical="center"/>
    </xf>
    <xf numFmtId="0" fontId="36" fillId="0" borderId="3" xfId="30" quotePrefix="1" applyFont="1" applyBorder="1" applyAlignment="1">
      <alignment horizontal="center" vertical="center"/>
    </xf>
    <xf numFmtId="0" fontId="36" fillId="0" borderId="3" xfId="30" applyFont="1" applyBorder="1"/>
    <xf numFmtId="0" fontId="36" fillId="0" borderId="3" xfId="30" applyFont="1" applyBorder="1" applyAlignment="1">
      <alignment horizontal="right"/>
    </xf>
    <xf numFmtId="0" fontId="36" fillId="0" borderId="15" xfId="30" applyFont="1" applyBorder="1" applyAlignment="1">
      <alignment vertical="center"/>
    </xf>
    <xf numFmtId="0" fontId="36" fillId="0" borderId="3" xfId="30" applyFont="1" applyBorder="1" applyAlignment="1">
      <alignment vertical="center" wrapText="1"/>
    </xf>
    <xf numFmtId="0" fontId="39" fillId="0" borderId="3" xfId="30" applyFont="1" applyBorder="1" applyAlignment="1">
      <alignment vertical="center"/>
    </xf>
    <xf numFmtId="0" fontId="36" fillId="0" borderId="3" xfId="30" applyFont="1" applyBorder="1" applyAlignment="1">
      <alignment horizontal="center"/>
    </xf>
    <xf numFmtId="0" fontId="36" fillId="0" borderId="3" xfId="30" applyFont="1" applyBorder="1" applyAlignment="1">
      <alignment horizontal="right" vertical="center"/>
    </xf>
    <xf numFmtId="0" fontId="36" fillId="0" borderId="15" xfId="30" applyFont="1" applyBorder="1" applyAlignment="1">
      <alignment horizontal="right" vertical="center"/>
    </xf>
    <xf numFmtId="0" fontId="36" fillId="3" borderId="10" xfId="0" applyFont="1" applyFill="1" applyBorder="1" applyAlignment="1">
      <alignment vertical="center" wrapText="1"/>
    </xf>
    <xf numFmtId="0" fontId="36" fillId="0" borderId="7" xfId="30" quotePrefix="1" applyFont="1" applyFill="1" applyBorder="1" applyAlignment="1">
      <alignment horizontal="center" vertical="center"/>
    </xf>
    <xf numFmtId="0" fontId="36" fillId="0" borderId="6" xfId="30" quotePrefix="1" applyFont="1" applyFill="1" applyBorder="1" applyAlignment="1">
      <alignment horizontal="center" vertical="center"/>
    </xf>
    <xf numFmtId="0" fontId="36" fillId="0" borderId="7" xfId="30" quotePrefix="1" applyFont="1" applyFill="1" applyBorder="1" applyAlignment="1">
      <alignment vertical="center"/>
    </xf>
    <xf numFmtId="0" fontId="36" fillId="0" borderId="15" xfId="30" applyFont="1" applyFill="1" applyBorder="1" applyAlignment="1">
      <alignment vertical="center"/>
    </xf>
    <xf numFmtId="0" fontId="36" fillId="0" borderId="3" xfId="0" applyFont="1" applyFill="1" applyBorder="1"/>
    <xf numFmtId="0" fontId="36" fillId="0" borderId="0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 vertical="center"/>
    </xf>
    <xf numFmtId="0" fontId="19" fillId="0" borderId="3" xfId="8" applyFont="1" applyFill="1" applyBorder="1" applyAlignment="1">
      <alignment horizontal="center" vertical="center"/>
    </xf>
    <xf numFmtId="0" fontId="19" fillId="0" borderId="4" xfId="8" applyFont="1" applyFill="1" applyBorder="1" applyAlignment="1">
      <alignment horizontal="center" vertical="center" wrapText="1"/>
    </xf>
    <xf numFmtId="0" fontId="19" fillId="0" borderId="6" xfId="8" applyFont="1" applyFill="1" applyBorder="1" applyAlignment="1">
      <alignment horizontal="center" vertical="center" wrapText="1"/>
    </xf>
    <xf numFmtId="4" fontId="19" fillId="0" borderId="4" xfId="8" applyNumberFormat="1" applyFont="1" applyFill="1" applyBorder="1" applyAlignment="1">
      <alignment horizontal="center" vertical="center"/>
    </xf>
    <xf numFmtId="4" fontId="19" fillId="0" borderId="6" xfId="8" applyNumberFormat="1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9" fillId="0" borderId="0" xfId="8" applyFont="1" applyFill="1" applyAlignment="1">
      <alignment horizontal="left" vertical="center"/>
    </xf>
    <xf numFmtId="0" fontId="19" fillId="0" borderId="5" xfId="8" applyFont="1" applyFill="1" applyBorder="1" applyAlignment="1">
      <alignment horizontal="center" vertical="center"/>
    </xf>
    <xf numFmtId="0" fontId="19" fillId="0" borderId="6" xfId="8" applyFont="1" applyFill="1" applyBorder="1" applyAlignment="1">
      <alignment horizontal="center" vertical="center"/>
    </xf>
    <xf numFmtId="0" fontId="19" fillId="0" borderId="3" xfId="8" applyFont="1" applyFill="1" applyBorder="1" applyAlignment="1">
      <alignment horizontal="center" vertical="center" wrapText="1"/>
    </xf>
    <xf numFmtId="4" fontId="19" fillId="0" borderId="3" xfId="8" applyNumberFormat="1" applyFont="1" applyFill="1" applyBorder="1" applyAlignment="1">
      <alignment horizontal="center" vertical="center"/>
    </xf>
    <xf numFmtId="4" fontId="19" fillId="0" borderId="4" xfId="8" applyNumberFormat="1" applyFont="1" applyFill="1" applyBorder="1" applyAlignment="1">
      <alignment horizontal="center" vertical="center" wrapText="1"/>
    </xf>
    <xf numFmtId="4" fontId="19" fillId="0" borderId="6" xfId="8" applyNumberFormat="1" applyFont="1" applyFill="1" applyBorder="1" applyAlignment="1">
      <alignment horizontal="center" vertical="center" wrapText="1"/>
    </xf>
    <xf numFmtId="173" fontId="19" fillId="0" borderId="3" xfId="8" applyNumberFormat="1" applyFont="1" applyFill="1" applyBorder="1" applyAlignment="1">
      <alignment horizontal="center" vertical="center"/>
    </xf>
    <xf numFmtId="173" fontId="19" fillId="0" borderId="3" xfId="8" applyNumberFormat="1" applyFont="1" applyFill="1" applyBorder="1" applyAlignment="1">
      <alignment horizontal="center" vertical="center" wrapText="1"/>
    </xf>
    <xf numFmtId="0" fontId="14" fillId="0" borderId="0" xfId="8" applyFont="1" applyFill="1" applyAlignment="1">
      <alignment horizontal="left" vertical="center"/>
    </xf>
    <xf numFmtId="0" fontId="14" fillId="0" borderId="3" xfId="8" applyFont="1" applyFill="1" applyBorder="1" applyAlignment="1">
      <alignment horizontal="center" vertical="center"/>
    </xf>
    <xf numFmtId="0" fontId="14" fillId="0" borderId="3" xfId="8" applyFont="1" applyFill="1" applyBorder="1" applyAlignment="1">
      <alignment horizontal="center" vertical="center" wrapText="1"/>
    </xf>
    <xf numFmtId="0" fontId="14" fillId="0" borderId="4" xfId="8" applyFont="1" applyFill="1" applyBorder="1" applyAlignment="1">
      <alignment horizontal="center" vertical="center" wrapText="1"/>
    </xf>
    <xf numFmtId="0" fontId="14" fillId="0" borderId="5" xfId="8" applyFont="1" applyFill="1" applyBorder="1" applyAlignment="1">
      <alignment horizontal="center" vertical="center"/>
    </xf>
    <xf numFmtId="0" fontId="14" fillId="0" borderId="6" xfId="8" applyFont="1" applyFill="1" applyBorder="1" applyAlignment="1">
      <alignment horizontal="center" vertical="center"/>
    </xf>
    <xf numFmtId="4" fontId="14" fillId="0" borderId="9" xfId="8" applyNumberFormat="1" applyFont="1" applyFill="1" applyBorder="1" applyAlignment="1">
      <alignment horizontal="center" vertical="center" wrapText="1"/>
    </xf>
    <xf numFmtId="4" fontId="14" fillId="0" borderId="10" xfId="8" applyNumberFormat="1" applyFont="1" applyFill="1" applyBorder="1" applyAlignment="1">
      <alignment horizontal="center" vertical="center" wrapText="1"/>
    </xf>
    <xf numFmtId="4" fontId="14" fillId="0" borderId="4" xfId="8" applyNumberFormat="1" applyFont="1" applyFill="1" applyBorder="1" applyAlignment="1">
      <alignment horizontal="center" vertical="center" wrapText="1"/>
    </xf>
    <xf numFmtId="4" fontId="14" fillId="0" borderId="6" xfId="8" applyNumberFormat="1" applyFont="1" applyFill="1" applyBorder="1" applyAlignment="1">
      <alignment horizontal="center" vertical="center" wrapText="1"/>
    </xf>
    <xf numFmtId="173" fontId="14" fillId="0" borderId="3" xfId="8" applyNumberFormat="1" applyFont="1" applyFill="1" applyBorder="1" applyAlignment="1">
      <alignment horizontal="center" vertical="center"/>
    </xf>
    <xf numFmtId="173" fontId="14" fillId="0" borderId="3" xfId="8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center"/>
    </xf>
    <xf numFmtId="4" fontId="14" fillId="0" borderId="3" xfId="8" applyNumberFormat="1" applyFont="1" applyFill="1" applyBorder="1" applyAlignment="1">
      <alignment horizontal="center" vertical="center" wrapText="1"/>
    </xf>
    <xf numFmtId="4" fontId="14" fillId="0" borderId="3" xfId="8" applyNumberFormat="1" applyFont="1" applyFill="1" applyBorder="1" applyAlignment="1">
      <alignment horizontal="center" vertical="center"/>
    </xf>
    <xf numFmtId="4" fontId="14" fillId="0" borderId="4" xfId="8" applyNumberFormat="1" applyFont="1" applyFill="1" applyBorder="1" applyAlignment="1">
      <alignment horizontal="center" vertical="center"/>
    </xf>
    <xf numFmtId="4" fontId="14" fillId="0" borderId="6" xfId="8" applyNumberFormat="1" applyFont="1" applyFill="1" applyBorder="1" applyAlignment="1">
      <alignment horizontal="center" vertical="center"/>
    </xf>
    <xf numFmtId="0" fontId="14" fillId="0" borderId="4" xfId="8" applyFont="1" applyFill="1" applyBorder="1" applyAlignment="1">
      <alignment horizontal="center" vertical="center"/>
    </xf>
    <xf numFmtId="0" fontId="14" fillId="0" borderId="6" xfId="8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174" fontId="14" fillId="3" borderId="3" xfId="0" applyNumberFormat="1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14" fillId="0" borderId="5" xfId="8" applyFont="1" applyFill="1" applyBorder="1" applyAlignment="1">
      <alignment horizontal="center" vertical="center" wrapText="1"/>
    </xf>
    <xf numFmtId="0" fontId="14" fillId="0" borderId="8" xfId="8" applyFont="1" applyFill="1" applyBorder="1" applyAlignment="1">
      <alignment horizontal="center" vertical="center" wrapText="1"/>
    </xf>
    <xf numFmtId="0" fontId="14" fillId="0" borderId="12" xfId="8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right" vertical="center"/>
    </xf>
    <xf numFmtId="0" fontId="22" fillId="0" borderId="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4" fillId="0" borderId="13" xfId="8" applyFont="1" applyFill="1" applyBorder="1" applyAlignment="1">
      <alignment horizontal="center" vertical="center"/>
    </xf>
    <xf numFmtId="0" fontId="14" fillId="0" borderId="8" xfId="8" applyFont="1" applyFill="1" applyBorder="1" applyAlignment="1">
      <alignment horizontal="center" vertical="center"/>
    </xf>
    <xf numFmtId="0" fontId="14" fillId="0" borderId="12" xfId="8" applyFont="1" applyFill="1" applyBorder="1" applyAlignment="1">
      <alignment horizontal="center" vertical="center"/>
    </xf>
    <xf numFmtId="0" fontId="40" fillId="0" borderId="0" xfId="30" applyFont="1" applyFill="1" applyAlignment="1">
      <alignment horizontal="center" vertical="center"/>
    </xf>
    <xf numFmtId="0" fontId="35" fillId="0" borderId="3" xfId="30" applyFont="1" applyFill="1" applyBorder="1" applyAlignment="1">
      <alignment horizontal="center" vertical="center"/>
    </xf>
    <xf numFmtId="0" fontId="35" fillId="0" borderId="4" xfId="31" applyFont="1" applyFill="1" applyBorder="1" applyAlignment="1">
      <alignment horizontal="center" vertical="center" wrapText="1"/>
    </xf>
    <xf numFmtId="0" fontId="35" fillId="0" borderId="5" xfId="31" applyFont="1" applyFill="1" applyBorder="1" applyAlignment="1">
      <alignment horizontal="center" vertical="center" wrapText="1"/>
    </xf>
    <xf numFmtId="0" fontId="35" fillId="0" borderId="3" xfId="31" applyFont="1" applyFill="1" applyBorder="1" applyAlignment="1">
      <alignment horizontal="center" vertical="center" wrapText="1"/>
    </xf>
    <xf numFmtId="173" fontId="35" fillId="0" borderId="9" xfId="31" applyNumberFormat="1" applyFont="1" applyFill="1" applyBorder="1" applyAlignment="1">
      <alignment horizontal="center" vertical="center" wrapText="1"/>
    </xf>
    <xf numFmtId="173" fontId="35" fillId="0" borderId="10" xfId="31" applyNumberFormat="1" applyFont="1" applyFill="1" applyBorder="1" applyAlignment="1">
      <alignment horizontal="center" vertical="center" wrapText="1"/>
    </xf>
    <xf numFmtId="0" fontId="35" fillId="0" borderId="9" xfId="30" applyFont="1" applyFill="1" applyBorder="1" applyAlignment="1">
      <alignment horizontal="center" vertical="center"/>
    </xf>
    <xf numFmtId="0" fontId="35" fillId="0" borderId="2" xfId="30" applyFont="1" applyFill="1" applyBorder="1" applyAlignment="1">
      <alignment horizontal="center" vertical="center"/>
    </xf>
    <xf numFmtId="0" fontId="35" fillId="0" borderId="10" xfId="30" applyFont="1" applyFill="1" applyBorder="1" applyAlignment="1">
      <alignment horizontal="center" vertical="center"/>
    </xf>
    <xf numFmtId="0" fontId="35" fillId="0" borderId="3" xfId="31" applyFont="1" applyFill="1" applyBorder="1" applyAlignment="1">
      <alignment horizontal="center" vertical="center"/>
    </xf>
    <xf numFmtId="0" fontId="35" fillId="0" borderId="4" xfId="31" applyFont="1" applyFill="1" applyBorder="1" applyAlignment="1">
      <alignment horizontal="center" vertical="center"/>
    </xf>
    <xf numFmtId="0" fontId="35" fillId="0" borderId="5" xfId="31" applyFont="1" applyFill="1" applyBorder="1" applyAlignment="1">
      <alignment horizontal="center" vertical="center"/>
    </xf>
    <xf numFmtId="0" fontId="35" fillId="0" borderId="13" xfId="31" applyFont="1" applyFill="1" applyBorder="1" applyAlignment="1">
      <alignment horizontal="center" vertical="center"/>
    </xf>
    <xf numFmtId="0" fontId="35" fillId="0" borderId="14" xfId="3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174" fontId="14" fillId="0" borderId="4" xfId="0" applyNumberFormat="1" applyFont="1" applyFill="1" applyBorder="1" applyAlignment="1">
      <alignment horizontal="center" vertical="center" wrapText="1"/>
    </xf>
    <xf numFmtId="174" fontId="14" fillId="0" borderId="6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174" fontId="14" fillId="0" borderId="3" xfId="0" applyNumberFormat="1" applyFont="1" applyFill="1" applyBorder="1" applyAlignment="1">
      <alignment horizontal="center" vertical="center" wrapText="1"/>
    </xf>
    <xf numFmtId="173" fontId="14" fillId="0" borderId="4" xfId="8" applyNumberFormat="1" applyFont="1" applyFill="1" applyBorder="1" applyAlignment="1">
      <alignment horizontal="center" vertical="center" wrapText="1"/>
    </xf>
    <xf numFmtId="173" fontId="14" fillId="0" borderId="5" xfId="8" applyNumberFormat="1" applyFont="1" applyFill="1" applyBorder="1" applyAlignment="1">
      <alignment horizontal="center" vertical="center" wrapText="1"/>
    </xf>
    <xf numFmtId="173" fontId="14" fillId="0" borderId="6" xfId="8" applyNumberFormat="1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</cellXfs>
  <cellStyles count="34">
    <cellStyle name="Comma0" xfId="1"/>
    <cellStyle name="Currency0" xfId="2"/>
    <cellStyle name="Date" xfId="3"/>
    <cellStyle name="Fixed" xfId="4"/>
    <cellStyle name="Header1" xfId="5"/>
    <cellStyle name="Header2" xfId="6"/>
    <cellStyle name="Normal" xfId="0" builtinId="0"/>
    <cellStyle name="Normal - Style1" xfId="7"/>
    <cellStyle name="Normal 2" xfId="8"/>
    <cellStyle name="Normal 2 2" xfId="30"/>
    <cellStyle name="Normal 2 2 2" xfId="31"/>
    <cellStyle name="Normal 2 3" xfId="33"/>
    <cellStyle name="Normal 3" xfId="9"/>
    <cellStyle name="Normal 4" xfId="10"/>
    <cellStyle name="Normal 5" xfId="28"/>
    <cellStyle name="Normal 5 2" xfId="29"/>
    <cellStyle name="Normal 6" xfId="32"/>
    <cellStyle name="Percent 2" xfId="11"/>
    <cellStyle name="똿뗦먛귟 [0.00]_PRODUCT DETAIL Q1" xfId="12"/>
    <cellStyle name="똿뗦먛귟_PRODUCT DETAIL Q1" xfId="13"/>
    <cellStyle name="믅됞 [0.00]_PRODUCT DETAIL Q1" xfId="14"/>
    <cellStyle name="믅됞_PRODUCT DETAIL Q1" xfId="15"/>
    <cellStyle name="백분율_95" xfId="16"/>
    <cellStyle name="뷭?_BOOKSHIP" xfId="17"/>
    <cellStyle name="콤마 [0]_1202" xfId="18"/>
    <cellStyle name="콤마_1202" xfId="19"/>
    <cellStyle name="통화 [0]_1202" xfId="20"/>
    <cellStyle name="통화_1202" xfId="21"/>
    <cellStyle name="표준_(정보부문)월별인원계획" xfId="22"/>
    <cellStyle name="一般_Book1" xfId="23"/>
    <cellStyle name="千分位[0]_Book1" xfId="24"/>
    <cellStyle name="千分位_Book1" xfId="25"/>
    <cellStyle name="貨幣 [0]_Book1" xfId="26"/>
    <cellStyle name="貨幣_Book1" xfId="27"/>
  </cellStyles>
  <dxfs count="9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00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661949</xdr:colOff>
      <xdr:row>6</xdr:row>
      <xdr:rowOff>130050</xdr:rowOff>
    </xdr:from>
    <xdr:to>
      <xdr:col>12</xdr:col>
      <xdr:colOff>83880</xdr:colOff>
      <xdr:row>7</xdr:row>
      <xdr:rowOff>6554</xdr:rowOff>
    </xdr:to>
    <xdr:grpSp>
      <xdr:nvGrpSpPr>
        <xdr:cNvPr id="206" name="Nhóm 29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GrpSpPr/>
      </xdr:nvGrpSpPr>
      <xdr:grpSpPr>
        <a:xfrm>
          <a:off x="5982342" y="1599621"/>
          <a:ext cx="197538" cy="121433"/>
          <a:chOff x="3599793" y="1496410"/>
          <a:chExt cx="190500" cy="38490"/>
        </a:xfrm>
      </xdr:grpSpPr>
      <xdr:cxnSp macro="">
        <xdr:nvCxnSpPr>
          <xdr:cNvPr id="207" name="Đường nối Thẳng 3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3700196" y="1497724"/>
            <a:ext cx="0" cy="37176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" name="Đường nối Thẳng 8">
            <a:extLst>
              <a:ext uri="{FF2B5EF4-FFF2-40B4-BE49-F238E27FC236}">
                <a16:creationId xmlns:a16="http://schemas.microsoft.com/office/drawing/2014/main" id="{00000000-0008-0000-0000-0000D0000000}"/>
              </a:ext>
            </a:extLst>
          </xdr:cNvPr>
          <xdr:cNvCxnSpPr/>
        </xdr:nvCxnSpPr>
        <xdr:spPr>
          <a:xfrm>
            <a:off x="3599793" y="1496410"/>
            <a:ext cx="190500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365792</xdr:colOff>
      <xdr:row>7</xdr:row>
      <xdr:rowOff>34159</xdr:rowOff>
    </xdr:from>
    <xdr:to>
      <xdr:col>12</xdr:col>
      <xdr:colOff>493989</xdr:colOff>
      <xdr:row>7</xdr:row>
      <xdr:rowOff>215461</xdr:rowOff>
    </xdr:to>
    <xdr:grpSp>
      <xdr:nvGrpSpPr>
        <xdr:cNvPr id="209" name="Nhóm 1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GrpSpPr/>
      </xdr:nvGrpSpPr>
      <xdr:grpSpPr>
        <a:xfrm>
          <a:off x="6461792" y="1748659"/>
          <a:ext cx="128197" cy="181302"/>
          <a:chOff x="10055012" y="2326727"/>
          <a:chExt cx="128197" cy="181302"/>
        </a:xfrm>
      </xdr:grpSpPr>
      <xdr:cxnSp macro="">
        <xdr:nvCxnSpPr>
          <xdr:cNvPr id="210" name="Đường nối Thẳng 9">
            <a:extLst>
              <a:ext uri="{FF2B5EF4-FFF2-40B4-BE49-F238E27FC236}">
                <a16:creationId xmlns:a16="http://schemas.microsoft.com/office/drawing/2014/main" id="{00000000-0008-0000-0000-0000D2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Đường nối Thẳng 10">
            <a:extLst>
              <a:ext uri="{FF2B5EF4-FFF2-40B4-BE49-F238E27FC236}">
                <a16:creationId xmlns:a16="http://schemas.microsoft.com/office/drawing/2014/main" id="{00000000-0008-0000-0000-0000D300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367106</xdr:colOff>
      <xdr:row>8</xdr:row>
      <xdr:rowOff>35472</xdr:rowOff>
    </xdr:from>
    <xdr:to>
      <xdr:col>12</xdr:col>
      <xdr:colOff>501872</xdr:colOff>
      <xdr:row>8</xdr:row>
      <xdr:rowOff>216774</xdr:rowOff>
    </xdr:to>
    <xdr:grpSp>
      <xdr:nvGrpSpPr>
        <xdr:cNvPr id="212" name="Nhóm 19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GrpSpPr/>
      </xdr:nvGrpSpPr>
      <xdr:grpSpPr>
        <a:xfrm>
          <a:off x="6463106" y="1994901"/>
          <a:ext cx="134766" cy="181302"/>
          <a:chOff x="10055012" y="2326727"/>
          <a:chExt cx="134766" cy="181302"/>
        </a:xfrm>
      </xdr:grpSpPr>
      <xdr:cxnSp macro="">
        <xdr:nvCxnSpPr>
          <xdr:cNvPr id="213" name="Đường nối Thẳng 20">
            <a:extLst>
              <a:ext uri="{FF2B5EF4-FFF2-40B4-BE49-F238E27FC236}">
                <a16:creationId xmlns:a16="http://schemas.microsoft.com/office/drawing/2014/main" id="{00000000-0008-0000-0000-0000D5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" name="Đường nối Thẳng 21">
            <a:extLst>
              <a:ext uri="{FF2B5EF4-FFF2-40B4-BE49-F238E27FC236}">
                <a16:creationId xmlns:a16="http://schemas.microsoft.com/office/drawing/2014/main" id="{00000000-0008-0000-0000-0000D6000000}"/>
              </a:ext>
            </a:extLst>
          </xdr:cNvPr>
          <xdr:cNvCxnSpPr/>
        </xdr:nvCxnSpPr>
        <xdr:spPr>
          <a:xfrm>
            <a:off x="10063656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368420</xdr:colOff>
      <xdr:row>10</xdr:row>
      <xdr:rowOff>30218</xdr:rowOff>
    </xdr:from>
    <xdr:to>
      <xdr:col>12</xdr:col>
      <xdr:colOff>503186</xdr:colOff>
      <xdr:row>10</xdr:row>
      <xdr:rowOff>211520</xdr:rowOff>
    </xdr:to>
    <xdr:grpSp>
      <xdr:nvGrpSpPr>
        <xdr:cNvPr id="215" name="Nhóm 2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GrpSpPr/>
      </xdr:nvGrpSpPr>
      <xdr:grpSpPr>
        <a:xfrm>
          <a:off x="6464420" y="2479504"/>
          <a:ext cx="134766" cy="181302"/>
          <a:chOff x="10055012" y="2326727"/>
          <a:chExt cx="134766" cy="181302"/>
        </a:xfrm>
      </xdr:grpSpPr>
      <xdr:cxnSp macro="">
        <xdr:nvCxnSpPr>
          <xdr:cNvPr id="216" name="Đường nối Thẳng 23">
            <a:extLst>
              <a:ext uri="{FF2B5EF4-FFF2-40B4-BE49-F238E27FC236}">
                <a16:creationId xmlns:a16="http://schemas.microsoft.com/office/drawing/2014/main" id="{00000000-0008-0000-0000-0000D8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" name="Đường nối Thẳng 24">
            <a:extLst>
              <a:ext uri="{FF2B5EF4-FFF2-40B4-BE49-F238E27FC236}">
                <a16:creationId xmlns:a16="http://schemas.microsoft.com/office/drawing/2014/main" id="{00000000-0008-0000-0000-0000D9000000}"/>
              </a:ext>
            </a:extLst>
          </xdr:cNvPr>
          <xdr:cNvCxnSpPr/>
        </xdr:nvCxnSpPr>
        <xdr:spPr>
          <a:xfrm>
            <a:off x="10063656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252243</xdr:colOff>
      <xdr:row>12</xdr:row>
      <xdr:rowOff>34162</xdr:rowOff>
    </xdr:from>
    <xdr:to>
      <xdr:col>11</xdr:col>
      <xdr:colOff>388879</xdr:colOff>
      <xdr:row>12</xdr:row>
      <xdr:rowOff>215464</xdr:rowOff>
    </xdr:to>
    <xdr:grpSp>
      <xdr:nvGrpSpPr>
        <xdr:cNvPr id="218" name="Nhóm 25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GrpSpPr/>
      </xdr:nvGrpSpPr>
      <xdr:grpSpPr>
        <a:xfrm>
          <a:off x="5572636" y="2973305"/>
          <a:ext cx="136636" cy="181302"/>
          <a:chOff x="10156933" y="1872155"/>
          <a:chExt cx="136636" cy="181302"/>
        </a:xfrm>
      </xdr:grpSpPr>
      <xdr:cxnSp macro="">
        <xdr:nvCxnSpPr>
          <xdr:cNvPr id="219" name="Đường nối Thẳng 26">
            <a:extLst>
              <a:ext uri="{FF2B5EF4-FFF2-40B4-BE49-F238E27FC236}">
                <a16:creationId xmlns:a16="http://schemas.microsoft.com/office/drawing/2014/main" id="{00000000-0008-0000-0000-0000DB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" name="Đường nối Thẳng 27">
            <a:extLst>
              <a:ext uri="{FF2B5EF4-FFF2-40B4-BE49-F238E27FC236}">
                <a16:creationId xmlns:a16="http://schemas.microsoft.com/office/drawing/2014/main" id="{00000000-0008-0000-0000-0000DC000000}"/>
              </a:ext>
            </a:extLst>
          </xdr:cNvPr>
          <xdr:cNvCxnSpPr/>
        </xdr:nvCxnSpPr>
        <xdr:spPr>
          <a:xfrm>
            <a:off x="10156933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253557</xdr:colOff>
      <xdr:row>13</xdr:row>
      <xdr:rowOff>35475</xdr:rowOff>
    </xdr:from>
    <xdr:to>
      <xdr:col>11</xdr:col>
      <xdr:colOff>390193</xdr:colOff>
      <xdr:row>13</xdr:row>
      <xdr:rowOff>216777</xdr:rowOff>
    </xdr:to>
    <xdr:grpSp>
      <xdr:nvGrpSpPr>
        <xdr:cNvPr id="221" name="Nhóm 28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GrpSpPr/>
      </xdr:nvGrpSpPr>
      <xdr:grpSpPr>
        <a:xfrm>
          <a:off x="5573950" y="3219546"/>
          <a:ext cx="136636" cy="181302"/>
          <a:chOff x="10156933" y="1872155"/>
          <a:chExt cx="136636" cy="181302"/>
        </a:xfrm>
      </xdr:grpSpPr>
      <xdr:cxnSp macro="">
        <xdr:nvCxnSpPr>
          <xdr:cNvPr id="222" name="Đường nối Thẳng 30">
            <a:extLst>
              <a:ext uri="{FF2B5EF4-FFF2-40B4-BE49-F238E27FC236}">
                <a16:creationId xmlns:a16="http://schemas.microsoft.com/office/drawing/2014/main" id="{00000000-0008-0000-0000-0000DE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" name="Đường nối Thẳng 33">
            <a:extLst>
              <a:ext uri="{FF2B5EF4-FFF2-40B4-BE49-F238E27FC236}">
                <a16:creationId xmlns:a16="http://schemas.microsoft.com/office/drawing/2014/main" id="{00000000-0008-0000-0000-0000DF000000}"/>
              </a:ext>
            </a:extLst>
          </xdr:cNvPr>
          <xdr:cNvCxnSpPr/>
        </xdr:nvCxnSpPr>
        <xdr:spPr>
          <a:xfrm>
            <a:off x="10156933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241733</xdr:colOff>
      <xdr:row>14</xdr:row>
      <xdr:rowOff>30220</xdr:rowOff>
    </xdr:from>
    <xdr:to>
      <xdr:col>11</xdr:col>
      <xdr:colOff>391507</xdr:colOff>
      <xdr:row>14</xdr:row>
      <xdr:rowOff>211522</xdr:rowOff>
    </xdr:to>
    <xdr:grpSp>
      <xdr:nvGrpSpPr>
        <xdr:cNvPr id="224" name="Nhóm 34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GrpSpPr/>
      </xdr:nvGrpSpPr>
      <xdr:grpSpPr>
        <a:xfrm>
          <a:off x="5562126" y="3459220"/>
          <a:ext cx="149774" cy="181302"/>
          <a:chOff x="10143795" y="1872155"/>
          <a:chExt cx="149774" cy="181302"/>
        </a:xfrm>
      </xdr:grpSpPr>
      <xdr:cxnSp macro="">
        <xdr:nvCxnSpPr>
          <xdr:cNvPr id="225" name="Đường nối Thẳng 35">
            <a:extLst>
              <a:ext uri="{FF2B5EF4-FFF2-40B4-BE49-F238E27FC236}">
                <a16:creationId xmlns:a16="http://schemas.microsoft.com/office/drawing/2014/main" id="{00000000-0008-0000-0000-0000E1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" name="Đường nối Thẳng 36">
            <a:extLst>
              <a:ext uri="{FF2B5EF4-FFF2-40B4-BE49-F238E27FC236}">
                <a16:creationId xmlns:a16="http://schemas.microsoft.com/office/drawing/2014/main" id="{00000000-0008-0000-0000-0000E2000000}"/>
              </a:ext>
            </a:extLst>
          </xdr:cNvPr>
          <xdr:cNvCxnSpPr/>
        </xdr:nvCxnSpPr>
        <xdr:spPr>
          <a:xfrm>
            <a:off x="10143795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249616</xdr:colOff>
      <xdr:row>15</xdr:row>
      <xdr:rowOff>24966</xdr:rowOff>
    </xdr:from>
    <xdr:to>
      <xdr:col>11</xdr:col>
      <xdr:colOff>392821</xdr:colOff>
      <xdr:row>15</xdr:row>
      <xdr:rowOff>206268</xdr:rowOff>
    </xdr:to>
    <xdr:grpSp>
      <xdr:nvGrpSpPr>
        <xdr:cNvPr id="227" name="Nhóm 37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GrpSpPr/>
      </xdr:nvGrpSpPr>
      <xdr:grpSpPr>
        <a:xfrm>
          <a:off x="5570009" y="3698895"/>
          <a:ext cx="143205" cy="181302"/>
          <a:chOff x="10150364" y="1872155"/>
          <a:chExt cx="143205" cy="181302"/>
        </a:xfrm>
      </xdr:grpSpPr>
      <xdr:cxnSp macro="">
        <xdr:nvCxnSpPr>
          <xdr:cNvPr id="228" name="Đường nối Thẳng 38">
            <a:extLst>
              <a:ext uri="{FF2B5EF4-FFF2-40B4-BE49-F238E27FC236}">
                <a16:creationId xmlns:a16="http://schemas.microsoft.com/office/drawing/2014/main" id="{00000000-0008-0000-0000-0000E4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Đường nối Thẳng 39">
            <a:extLst>
              <a:ext uri="{FF2B5EF4-FFF2-40B4-BE49-F238E27FC236}">
                <a16:creationId xmlns:a16="http://schemas.microsoft.com/office/drawing/2014/main" id="{00000000-0008-0000-0000-0000E500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382872</xdr:colOff>
      <xdr:row>19</xdr:row>
      <xdr:rowOff>38101</xdr:rowOff>
    </xdr:from>
    <xdr:to>
      <xdr:col>12</xdr:col>
      <xdr:colOff>511069</xdr:colOff>
      <xdr:row>19</xdr:row>
      <xdr:rowOff>219403</xdr:rowOff>
    </xdr:to>
    <xdr:grpSp>
      <xdr:nvGrpSpPr>
        <xdr:cNvPr id="230" name="Nhóm 43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GrpSpPr/>
      </xdr:nvGrpSpPr>
      <xdr:grpSpPr>
        <a:xfrm>
          <a:off x="6478872" y="4691744"/>
          <a:ext cx="128197" cy="181302"/>
          <a:chOff x="10055012" y="2326727"/>
          <a:chExt cx="128197" cy="181302"/>
        </a:xfrm>
      </xdr:grpSpPr>
      <xdr:cxnSp macro="">
        <xdr:nvCxnSpPr>
          <xdr:cNvPr id="231" name="Đường nối Thẳng 44">
            <a:extLst>
              <a:ext uri="{FF2B5EF4-FFF2-40B4-BE49-F238E27FC236}">
                <a16:creationId xmlns:a16="http://schemas.microsoft.com/office/drawing/2014/main" id="{00000000-0008-0000-0000-0000E7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" name="Đường nối Thẳng 45">
            <a:extLst>
              <a:ext uri="{FF2B5EF4-FFF2-40B4-BE49-F238E27FC236}">
                <a16:creationId xmlns:a16="http://schemas.microsoft.com/office/drawing/2014/main" id="{00000000-0008-0000-0000-0000E800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250930</xdr:colOff>
      <xdr:row>18</xdr:row>
      <xdr:rowOff>32848</xdr:rowOff>
    </xdr:from>
    <xdr:to>
      <xdr:col>11</xdr:col>
      <xdr:colOff>394135</xdr:colOff>
      <xdr:row>18</xdr:row>
      <xdr:rowOff>214150</xdr:rowOff>
    </xdr:to>
    <xdr:grpSp>
      <xdr:nvGrpSpPr>
        <xdr:cNvPr id="233" name="Nhóm 46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GrpSpPr/>
      </xdr:nvGrpSpPr>
      <xdr:grpSpPr>
        <a:xfrm>
          <a:off x="5571323" y="4441562"/>
          <a:ext cx="143205" cy="181302"/>
          <a:chOff x="10150364" y="1872155"/>
          <a:chExt cx="143205" cy="181302"/>
        </a:xfrm>
      </xdr:grpSpPr>
      <xdr:cxnSp macro="">
        <xdr:nvCxnSpPr>
          <xdr:cNvPr id="234" name="Đường nối Thẳng 47">
            <a:extLst>
              <a:ext uri="{FF2B5EF4-FFF2-40B4-BE49-F238E27FC236}">
                <a16:creationId xmlns:a16="http://schemas.microsoft.com/office/drawing/2014/main" id="{00000000-0008-0000-0000-0000EA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" name="Đường nối Thẳng 48">
            <a:extLst>
              <a:ext uri="{FF2B5EF4-FFF2-40B4-BE49-F238E27FC236}">
                <a16:creationId xmlns:a16="http://schemas.microsoft.com/office/drawing/2014/main" id="{00000000-0008-0000-0000-0000EB00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258813</xdr:colOff>
      <xdr:row>20</xdr:row>
      <xdr:rowOff>27594</xdr:rowOff>
    </xdr:from>
    <xdr:to>
      <xdr:col>11</xdr:col>
      <xdr:colOff>395449</xdr:colOff>
      <xdr:row>20</xdr:row>
      <xdr:rowOff>208896</xdr:rowOff>
    </xdr:to>
    <xdr:grpSp>
      <xdr:nvGrpSpPr>
        <xdr:cNvPr id="236" name="Nhóm 49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GrpSpPr/>
      </xdr:nvGrpSpPr>
      <xdr:grpSpPr>
        <a:xfrm>
          <a:off x="5579206" y="4926165"/>
          <a:ext cx="136636" cy="181302"/>
          <a:chOff x="10156933" y="1872155"/>
          <a:chExt cx="136636" cy="181302"/>
        </a:xfrm>
      </xdr:grpSpPr>
      <xdr:cxnSp macro="">
        <xdr:nvCxnSpPr>
          <xdr:cNvPr id="237" name="Đường nối Thẳng 50">
            <a:extLst>
              <a:ext uri="{FF2B5EF4-FFF2-40B4-BE49-F238E27FC236}">
                <a16:creationId xmlns:a16="http://schemas.microsoft.com/office/drawing/2014/main" id="{00000000-0008-0000-0000-0000ED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" name="Đường nối Thẳng 51">
            <a:extLst>
              <a:ext uri="{FF2B5EF4-FFF2-40B4-BE49-F238E27FC236}">
                <a16:creationId xmlns:a16="http://schemas.microsoft.com/office/drawing/2014/main" id="{00000000-0008-0000-0000-0000EE000000}"/>
              </a:ext>
            </a:extLst>
          </xdr:cNvPr>
          <xdr:cNvCxnSpPr/>
        </xdr:nvCxnSpPr>
        <xdr:spPr>
          <a:xfrm>
            <a:off x="10156933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260126</xdr:colOff>
      <xdr:row>21</xdr:row>
      <xdr:rowOff>48615</xdr:rowOff>
    </xdr:from>
    <xdr:to>
      <xdr:col>11</xdr:col>
      <xdr:colOff>396762</xdr:colOff>
      <xdr:row>21</xdr:row>
      <xdr:rowOff>229917</xdr:rowOff>
    </xdr:to>
    <xdr:grpSp>
      <xdr:nvGrpSpPr>
        <xdr:cNvPr id="239" name="Nhóm 5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GrpSpPr/>
      </xdr:nvGrpSpPr>
      <xdr:grpSpPr>
        <a:xfrm>
          <a:off x="5580519" y="5192115"/>
          <a:ext cx="136636" cy="181302"/>
          <a:chOff x="10156933" y="1872155"/>
          <a:chExt cx="136636" cy="181302"/>
        </a:xfrm>
      </xdr:grpSpPr>
      <xdr:cxnSp macro="">
        <xdr:nvCxnSpPr>
          <xdr:cNvPr id="240" name="Đường nối Thẳng 53">
            <a:extLst>
              <a:ext uri="{FF2B5EF4-FFF2-40B4-BE49-F238E27FC236}">
                <a16:creationId xmlns:a16="http://schemas.microsoft.com/office/drawing/2014/main" id="{00000000-0008-0000-0000-0000F0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" name="Đường nối Thẳng 54">
            <a:extLst>
              <a:ext uri="{FF2B5EF4-FFF2-40B4-BE49-F238E27FC236}">
                <a16:creationId xmlns:a16="http://schemas.microsoft.com/office/drawing/2014/main" id="{00000000-0008-0000-0000-0000F1000000}"/>
              </a:ext>
            </a:extLst>
          </xdr:cNvPr>
          <xdr:cNvCxnSpPr/>
        </xdr:nvCxnSpPr>
        <xdr:spPr>
          <a:xfrm>
            <a:off x="10156933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241732</xdr:colOff>
      <xdr:row>22</xdr:row>
      <xdr:rowOff>43360</xdr:rowOff>
    </xdr:from>
    <xdr:to>
      <xdr:col>11</xdr:col>
      <xdr:colOff>391506</xdr:colOff>
      <xdr:row>22</xdr:row>
      <xdr:rowOff>224662</xdr:rowOff>
    </xdr:to>
    <xdr:grpSp>
      <xdr:nvGrpSpPr>
        <xdr:cNvPr id="242" name="Nhóm 40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GrpSpPr/>
      </xdr:nvGrpSpPr>
      <xdr:grpSpPr>
        <a:xfrm>
          <a:off x="5562125" y="5431789"/>
          <a:ext cx="149774" cy="181302"/>
          <a:chOff x="10143795" y="1872155"/>
          <a:chExt cx="149774" cy="181302"/>
        </a:xfrm>
      </xdr:grpSpPr>
      <xdr:cxnSp macro="">
        <xdr:nvCxnSpPr>
          <xdr:cNvPr id="243" name="Đường nối Thẳng 41">
            <a:extLst>
              <a:ext uri="{FF2B5EF4-FFF2-40B4-BE49-F238E27FC236}">
                <a16:creationId xmlns:a16="http://schemas.microsoft.com/office/drawing/2014/main" id="{00000000-0008-0000-0000-0000F3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" name="Đường nối Thẳng 42">
            <a:extLst>
              <a:ext uri="{FF2B5EF4-FFF2-40B4-BE49-F238E27FC236}">
                <a16:creationId xmlns:a16="http://schemas.microsoft.com/office/drawing/2014/main" id="{00000000-0008-0000-0000-0000F4000000}"/>
              </a:ext>
            </a:extLst>
          </xdr:cNvPr>
          <xdr:cNvCxnSpPr/>
        </xdr:nvCxnSpPr>
        <xdr:spPr>
          <a:xfrm>
            <a:off x="10143795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390755</xdr:colOff>
      <xdr:row>23</xdr:row>
      <xdr:rowOff>19708</xdr:rowOff>
    </xdr:from>
    <xdr:to>
      <xdr:col>12</xdr:col>
      <xdr:colOff>518952</xdr:colOff>
      <xdr:row>23</xdr:row>
      <xdr:rowOff>201010</xdr:rowOff>
    </xdr:to>
    <xdr:grpSp>
      <xdr:nvGrpSpPr>
        <xdr:cNvPr id="245" name="Nhóm 55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GrpSpPr/>
      </xdr:nvGrpSpPr>
      <xdr:grpSpPr>
        <a:xfrm>
          <a:off x="6486755" y="5653065"/>
          <a:ext cx="128197" cy="181302"/>
          <a:chOff x="10055012" y="2326727"/>
          <a:chExt cx="128197" cy="181302"/>
        </a:xfrm>
      </xdr:grpSpPr>
      <xdr:cxnSp macro="">
        <xdr:nvCxnSpPr>
          <xdr:cNvPr id="246" name="Đường nối Thẳng 56">
            <a:extLst>
              <a:ext uri="{FF2B5EF4-FFF2-40B4-BE49-F238E27FC236}">
                <a16:creationId xmlns:a16="http://schemas.microsoft.com/office/drawing/2014/main" id="{00000000-0008-0000-0000-0000F6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" name="Đường nối Thẳng 57">
            <a:extLst>
              <a:ext uri="{FF2B5EF4-FFF2-40B4-BE49-F238E27FC236}">
                <a16:creationId xmlns:a16="http://schemas.microsoft.com/office/drawing/2014/main" id="{00000000-0008-0000-0000-0000F700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256184</xdr:colOff>
      <xdr:row>24</xdr:row>
      <xdr:rowOff>38105</xdr:rowOff>
    </xdr:from>
    <xdr:to>
      <xdr:col>11</xdr:col>
      <xdr:colOff>405958</xdr:colOff>
      <xdr:row>24</xdr:row>
      <xdr:rowOff>219407</xdr:rowOff>
    </xdr:to>
    <xdr:grpSp>
      <xdr:nvGrpSpPr>
        <xdr:cNvPr id="248" name="Nhóm 58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GrpSpPr/>
      </xdr:nvGrpSpPr>
      <xdr:grpSpPr>
        <a:xfrm>
          <a:off x="5576577" y="5916391"/>
          <a:ext cx="149774" cy="181302"/>
          <a:chOff x="10143795" y="1872155"/>
          <a:chExt cx="149774" cy="181302"/>
        </a:xfrm>
      </xdr:grpSpPr>
      <xdr:cxnSp macro="">
        <xdr:nvCxnSpPr>
          <xdr:cNvPr id="249" name="Đường nối Thẳng 59">
            <a:extLst>
              <a:ext uri="{FF2B5EF4-FFF2-40B4-BE49-F238E27FC236}">
                <a16:creationId xmlns:a16="http://schemas.microsoft.com/office/drawing/2014/main" id="{00000000-0008-0000-0000-0000F9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" name="Đường nối Thẳng 60">
            <a:extLst>
              <a:ext uri="{FF2B5EF4-FFF2-40B4-BE49-F238E27FC236}">
                <a16:creationId xmlns:a16="http://schemas.microsoft.com/office/drawing/2014/main" id="{00000000-0008-0000-0000-0000FA000000}"/>
              </a:ext>
            </a:extLst>
          </xdr:cNvPr>
          <xdr:cNvCxnSpPr/>
        </xdr:nvCxnSpPr>
        <xdr:spPr>
          <a:xfrm>
            <a:off x="10143795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378931</xdr:colOff>
      <xdr:row>25</xdr:row>
      <xdr:rowOff>34159</xdr:rowOff>
    </xdr:from>
    <xdr:to>
      <xdr:col>12</xdr:col>
      <xdr:colOff>507128</xdr:colOff>
      <xdr:row>25</xdr:row>
      <xdr:rowOff>215461</xdr:rowOff>
    </xdr:to>
    <xdr:grpSp>
      <xdr:nvGrpSpPr>
        <xdr:cNvPr id="251" name="Nhóm 6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GrpSpPr/>
      </xdr:nvGrpSpPr>
      <xdr:grpSpPr>
        <a:xfrm>
          <a:off x="6474931" y="6157373"/>
          <a:ext cx="128197" cy="181302"/>
          <a:chOff x="10055012" y="2326727"/>
          <a:chExt cx="128197" cy="181302"/>
        </a:xfrm>
      </xdr:grpSpPr>
      <xdr:cxnSp macro="">
        <xdr:nvCxnSpPr>
          <xdr:cNvPr id="252" name="Đường nối Thẳng 62">
            <a:extLst>
              <a:ext uri="{FF2B5EF4-FFF2-40B4-BE49-F238E27FC236}">
                <a16:creationId xmlns:a16="http://schemas.microsoft.com/office/drawing/2014/main" id="{00000000-0008-0000-0000-0000FC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" name="Đường nối Thẳng 63">
            <a:extLst>
              <a:ext uri="{FF2B5EF4-FFF2-40B4-BE49-F238E27FC236}">
                <a16:creationId xmlns:a16="http://schemas.microsoft.com/office/drawing/2014/main" id="{00000000-0008-0000-0000-0000FD00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380245</xdr:colOff>
      <xdr:row>26</xdr:row>
      <xdr:rowOff>42042</xdr:rowOff>
    </xdr:from>
    <xdr:to>
      <xdr:col>12</xdr:col>
      <xdr:colOff>508442</xdr:colOff>
      <xdr:row>26</xdr:row>
      <xdr:rowOff>223344</xdr:rowOff>
    </xdr:to>
    <xdr:grpSp>
      <xdr:nvGrpSpPr>
        <xdr:cNvPr id="254" name="Nhóm 64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GrpSpPr/>
      </xdr:nvGrpSpPr>
      <xdr:grpSpPr>
        <a:xfrm>
          <a:off x="6476245" y="6410185"/>
          <a:ext cx="128197" cy="181302"/>
          <a:chOff x="10055012" y="2326727"/>
          <a:chExt cx="128197" cy="181302"/>
        </a:xfrm>
      </xdr:grpSpPr>
      <xdr:cxnSp macro="">
        <xdr:nvCxnSpPr>
          <xdr:cNvPr id="255" name="Đường nối Thẳng 65">
            <a:extLst>
              <a:ext uri="{FF2B5EF4-FFF2-40B4-BE49-F238E27FC236}">
                <a16:creationId xmlns:a16="http://schemas.microsoft.com/office/drawing/2014/main" id="{00000000-0008-0000-0000-0000FF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" name="Đường nối Thẳng 66">
            <a:extLst>
              <a:ext uri="{FF2B5EF4-FFF2-40B4-BE49-F238E27FC236}">
                <a16:creationId xmlns:a16="http://schemas.microsoft.com/office/drawing/2014/main" id="{00000000-0008-0000-0000-000000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244360</xdr:colOff>
      <xdr:row>27</xdr:row>
      <xdr:rowOff>39419</xdr:rowOff>
    </xdr:from>
    <xdr:to>
      <xdr:col>11</xdr:col>
      <xdr:colOff>394134</xdr:colOff>
      <xdr:row>27</xdr:row>
      <xdr:rowOff>220721</xdr:rowOff>
    </xdr:to>
    <xdr:grpSp>
      <xdr:nvGrpSpPr>
        <xdr:cNvPr id="257" name="Nhóm 67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GrpSpPr/>
      </xdr:nvGrpSpPr>
      <xdr:grpSpPr>
        <a:xfrm>
          <a:off x="5564753" y="6652490"/>
          <a:ext cx="149774" cy="181302"/>
          <a:chOff x="10143795" y="1872155"/>
          <a:chExt cx="149774" cy="181302"/>
        </a:xfrm>
      </xdr:grpSpPr>
      <xdr:cxnSp macro="">
        <xdr:nvCxnSpPr>
          <xdr:cNvPr id="258" name="Đường nối Thẳng 68">
            <a:extLst>
              <a:ext uri="{FF2B5EF4-FFF2-40B4-BE49-F238E27FC236}">
                <a16:creationId xmlns:a16="http://schemas.microsoft.com/office/drawing/2014/main" id="{00000000-0008-0000-0000-000002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" name="Đường nối Thẳng 69">
            <a:extLst>
              <a:ext uri="{FF2B5EF4-FFF2-40B4-BE49-F238E27FC236}">
                <a16:creationId xmlns:a16="http://schemas.microsoft.com/office/drawing/2014/main" id="{00000000-0008-0000-0000-000003010000}"/>
              </a:ext>
            </a:extLst>
          </xdr:cNvPr>
          <xdr:cNvCxnSpPr/>
        </xdr:nvCxnSpPr>
        <xdr:spPr>
          <a:xfrm>
            <a:off x="10143795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381559</xdr:colOff>
      <xdr:row>28</xdr:row>
      <xdr:rowOff>30219</xdr:rowOff>
    </xdr:from>
    <xdr:to>
      <xdr:col>12</xdr:col>
      <xdr:colOff>509756</xdr:colOff>
      <xdr:row>28</xdr:row>
      <xdr:rowOff>211521</xdr:rowOff>
    </xdr:to>
    <xdr:grpSp>
      <xdr:nvGrpSpPr>
        <xdr:cNvPr id="260" name="Nhóm 70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GrpSpPr/>
      </xdr:nvGrpSpPr>
      <xdr:grpSpPr>
        <a:xfrm>
          <a:off x="6477559" y="6888219"/>
          <a:ext cx="128197" cy="181302"/>
          <a:chOff x="10055012" y="2326727"/>
          <a:chExt cx="128197" cy="181302"/>
        </a:xfrm>
      </xdr:grpSpPr>
      <xdr:cxnSp macro="">
        <xdr:nvCxnSpPr>
          <xdr:cNvPr id="261" name="Đường nối Thẳng 71">
            <a:extLst>
              <a:ext uri="{FF2B5EF4-FFF2-40B4-BE49-F238E27FC236}">
                <a16:creationId xmlns:a16="http://schemas.microsoft.com/office/drawing/2014/main" id="{00000000-0008-0000-0000-000005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2" name="Đường nối Thẳng 72">
            <a:extLst>
              <a:ext uri="{FF2B5EF4-FFF2-40B4-BE49-F238E27FC236}">
                <a16:creationId xmlns:a16="http://schemas.microsoft.com/office/drawing/2014/main" id="{00000000-0008-0000-0000-000006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389442</xdr:colOff>
      <xdr:row>29</xdr:row>
      <xdr:rowOff>44670</xdr:rowOff>
    </xdr:from>
    <xdr:to>
      <xdr:col>12</xdr:col>
      <xdr:colOff>517639</xdr:colOff>
      <xdr:row>29</xdr:row>
      <xdr:rowOff>225972</xdr:rowOff>
    </xdr:to>
    <xdr:grpSp>
      <xdr:nvGrpSpPr>
        <xdr:cNvPr id="263" name="Nhóm 73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GrpSpPr/>
      </xdr:nvGrpSpPr>
      <xdr:grpSpPr>
        <a:xfrm>
          <a:off x="6485442" y="7147599"/>
          <a:ext cx="128197" cy="181302"/>
          <a:chOff x="10055012" y="2326727"/>
          <a:chExt cx="128197" cy="181302"/>
        </a:xfrm>
      </xdr:grpSpPr>
      <xdr:cxnSp macro="">
        <xdr:nvCxnSpPr>
          <xdr:cNvPr id="264" name="Đường nối Thẳng 74">
            <a:extLst>
              <a:ext uri="{FF2B5EF4-FFF2-40B4-BE49-F238E27FC236}">
                <a16:creationId xmlns:a16="http://schemas.microsoft.com/office/drawing/2014/main" id="{00000000-0008-0000-0000-000008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" name="Đường nối Thẳng 75">
            <a:extLst>
              <a:ext uri="{FF2B5EF4-FFF2-40B4-BE49-F238E27FC236}">
                <a16:creationId xmlns:a16="http://schemas.microsoft.com/office/drawing/2014/main" id="{00000000-0008-0000-0000-000009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265380</xdr:colOff>
      <xdr:row>32</xdr:row>
      <xdr:rowOff>34163</xdr:rowOff>
    </xdr:from>
    <xdr:to>
      <xdr:col>11</xdr:col>
      <xdr:colOff>408585</xdr:colOff>
      <xdr:row>32</xdr:row>
      <xdr:rowOff>215465</xdr:rowOff>
    </xdr:to>
    <xdr:grpSp>
      <xdr:nvGrpSpPr>
        <xdr:cNvPr id="266" name="Nhóm 76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GrpSpPr/>
      </xdr:nvGrpSpPr>
      <xdr:grpSpPr>
        <a:xfrm>
          <a:off x="5585773" y="7871877"/>
          <a:ext cx="143205" cy="181302"/>
          <a:chOff x="10150364" y="1872155"/>
          <a:chExt cx="143205" cy="181302"/>
        </a:xfrm>
      </xdr:grpSpPr>
      <xdr:cxnSp macro="">
        <xdr:nvCxnSpPr>
          <xdr:cNvPr id="267" name="Đường nối Thẳng 77">
            <a:extLst>
              <a:ext uri="{FF2B5EF4-FFF2-40B4-BE49-F238E27FC236}">
                <a16:creationId xmlns:a16="http://schemas.microsoft.com/office/drawing/2014/main" id="{00000000-0008-0000-0000-00000B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" name="Đường nối Thẳng 78">
            <a:extLst>
              <a:ext uri="{FF2B5EF4-FFF2-40B4-BE49-F238E27FC236}">
                <a16:creationId xmlns:a16="http://schemas.microsoft.com/office/drawing/2014/main" id="{00000000-0008-0000-0000-00000C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33</xdr:row>
      <xdr:rowOff>32846</xdr:rowOff>
    </xdr:from>
    <xdr:to>
      <xdr:col>12</xdr:col>
      <xdr:colOff>499246</xdr:colOff>
      <xdr:row>33</xdr:row>
      <xdr:rowOff>214148</xdr:rowOff>
    </xdr:to>
    <xdr:grpSp>
      <xdr:nvGrpSpPr>
        <xdr:cNvPr id="269" name="Nhóm 7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GrpSpPr/>
      </xdr:nvGrpSpPr>
      <xdr:grpSpPr>
        <a:xfrm>
          <a:off x="6467049" y="8115489"/>
          <a:ext cx="128197" cy="181302"/>
          <a:chOff x="10055012" y="2326727"/>
          <a:chExt cx="128197" cy="181302"/>
        </a:xfrm>
      </xdr:grpSpPr>
      <xdr:cxnSp macro="">
        <xdr:nvCxnSpPr>
          <xdr:cNvPr id="270" name="Đường nối Thẳng 80">
            <a:extLst>
              <a:ext uri="{FF2B5EF4-FFF2-40B4-BE49-F238E27FC236}">
                <a16:creationId xmlns:a16="http://schemas.microsoft.com/office/drawing/2014/main" id="{00000000-0008-0000-0000-00000E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" name="Đường nối Thẳng 81">
            <a:extLst>
              <a:ext uri="{FF2B5EF4-FFF2-40B4-BE49-F238E27FC236}">
                <a16:creationId xmlns:a16="http://schemas.microsoft.com/office/drawing/2014/main" id="{00000000-0008-0000-0000-00000F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34</xdr:row>
      <xdr:rowOff>42046</xdr:rowOff>
    </xdr:from>
    <xdr:to>
      <xdr:col>11</xdr:col>
      <xdr:colOff>416467</xdr:colOff>
      <xdr:row>34</xdr:row>
      <xdr:rowOff>223348</xdr:rowOff>
    </xdr:to>
    <xdr:grpSp>
      <xdr:nvGrpSpPr>
        <xdr:cNvPr id="272" name="Nhóm 8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GrpSpPr/>
      </xdr:nvGrpSpPr>
      <xdr:grpSpPr>
        <a:xfrm>
          <a:off x="5593655" y="8369617"/>
          <a:ext cx="143205" cy="181302"/>
          <a:chOff x="10150364" y="1872155"/>
          <a:chExt cx="143205" cy="181302"/>
        </a:xfrm>
      </xdr:grpSpPr>
      <xdr:cxnSp macro="">
        <xdr:nvCxnSpPr>
          <xdr:cNvPr id="273" name="Đường nối Thẳng 83">
            <a:extLst>
              <a:ext uri="{FF2B5EF4-FFF2-40B4-BE49-F238E27FC236}">
                <a16:creationId xmlns:a16="http://schemas.microsoft.com/office/drawing/2014/main" id="{00000000-0008-0000-0000-000011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" name="Đường nối Thẳng 84">
            <a:extLst>
              <a:ext uri="{FF2B5EF4-FFF2-40B4-BE49-F238E27FC236}">
                <a16:creationId xmlns:a16="http://schemas.microsoft.com/office/drawing/2014/main" id="{00000000-0008-0000-0000-000012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35</xdr:row>
      <xdr:rowOff>42046</xdr:rowOff>
    </xdr:from>
    <xdr:to>
      <xdr:col>11</xdr:col>
      <xdr:colOff>416467</xdr:colOff>
      <xdr:row>35</xdr:row>
      <xdr:rowOff>223348</xdr:rowOff>
    </xdr:to>
    <xdr:grpSp>
      <xdr:nvGrpSpPr>
        <xdr:cNvPr id="275" name="Nhóm 88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GrpSpPr/>
      </xdr:nvGrpSpPr>
      <xdr:grpSpPr>
        <a:xfrm>
          <a:off x="5593655" y="8614546"/>
          <a:ext cx="143205" cy="181302"/>
          <a:chOff x="10150364" y="1872155"/>
          <a:chExt cx="143205" cy="181302"/>
        </a:xfrm>
      </xdr:grpSpPr>
      <xdr:cxnSp macro="">
        <xdr:nvCxnSpPr>
          <xdr:cNvPr id="276" name="Đường nối Thẳng 89">
            <a:extLst>
              <a:ext uri="{FF2B5EF4-FFF2-40B4-BE49-F238E27FC236}">
                <a16:creationId xmlns:a16="http://schemas.microsoft.com/office/drawing/2014/main" id="{00000000-0008-0000-0000-000014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" name="Đường nối Thẳng 90">
            <a:extLst>
              <a:ext uri="{FF2B5EF4-FFF2-40B4-BE49-F238E27FC236}">
                <a16:creationId xmlns:a16="http://schemas.microsoft.com/office/drawing/2014/main" id="{00000000-0008-0000-0000-000015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36</xdr:row>
      <xdr:rowOff>42046</xdr:rowOff>
    </xdr:from>
    <xdr:to>
      <xdr:col>11</xdr:col>
      <xdr:colOff>416467</xdr:colOff>
      <xdr:row>36</xdr:row>
      <xdr:rowOff>223348</xdr:rowOff>
    </xdr:to>
    <xdr:grpSp>
      <xdr:nvGrpSpPr>
        <xdr:cNvPr id="278" name="Nhóm 103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GrpSpPr/>
      </xdr:nvGrpSpPr>
      <xdr:grpSpPr>
        <a:xfrm>
          <a:off x="5593655" y="8859475"/>
          <a:ext cx="143205" cy="181302"/>
          <a:chOff x="10150364" y="1872155"/>
          <a:chExt cx="143205" cy="181302"/>
        </a:xfrm>
      </xdr:grpSpPr>
      <xdr:cxnSp macro="">
        <xdr:nvCxnSpPr>
          <xdr:cNvPr id="279" name="Đường nối Thẳng 104">
            <a:extLst>
              <a:ext uri="{FF2B5EF4-FFF2-40B4-BE49-F238E27FC236}">
                <a16:creationId xmlns:a16="http://schemas.microsoft.com/office/drawing/2014/main" id="{00000000-0008-0000-0000-000017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" name="Đường nối Thẳng 105">
            <a:extLst>
              <a:ext uri="{FF2B5EF4-FFF2-40B4-BE49-F238E27FC236}">
                <a16:creationId xmlns:a16="http://schemas.microsoft.com/office/drawing/2014/main" id="{00000000-0008-0000-0000-000018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39</xdr:row>
      <xdr:rowOff>42046</xdr:rowOff>
    </xdr:from>
    <xdr:to>
      <xdr:col>11</xdr:col>
      <xdr:colOff>416467</xdr:colOff>
      <xdr:row>39</xdr:row>
      <xdr:rowOff>223348</xdr:rowOff>
    </xdr:to>
    <xdr:grpSp>
      <xdr:nvGrpSpPr>
        <xdr:cNvPr id="281" name="Nhóm 10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GrpSpPr/>
      </xdr:nvGrpSpPr>
      <xdr:grpSpPr>
        <a:xfrm>
          <a:off x="5593655" y="9594260"/>
          <a:ext cx="143205" cy="181302"/>
          <a:chOff x="10150364" y="1872155"/>
          <a:chExt cx="143205" cy="181302"/>
        </a:xfrm>
      </xdr:grpSpPr>
      <xdr:cxnSp macro="">
        <xdr:nvCxnSpPr>
          <xdr:cNvPr id="282" name="Đường nối Thẳng 110">
            <a:extLst>
              <a:ext uri="{FF2B5EF4-FFF2-40B4-BE49-F238E27FC236}">
                <a16:creationId xmlns:a16="http://schemas.microsoft.com/office/drawing/2014/main" id="{00000000-0008-0000-0000-00001A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3" name="Đường nối Thẳng 111">
            <a:extLst>
              <a:ext uri="{FF2B5EF4-FFF2-40B4-BE49-F238E27FC236}">
                <a16:creationId xmlns:a16="http://schemas.microsoft.com/office/drawing/2014/main" id="{00000000-0008-0000-0000-00001B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40</xdr:row>
      <xdr:rowOff>42046</xdr:rowOff>
    </xdr:from>
    <xdr:to>
      <xdr:col>11</xdr:col>
      <xdr:colOff>416467</xdr:colOff>
      <xdr:row>40</xdr:row>
      <xdr:rowOff>223348</xdr:rowOff>
    </xdr:to>
    <xdr:grpSp>
      <xdr:nvGrpSpPr>
        <xdr:cNvPr id="284" name="Nhóm 121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GrpSpPr/>
      </xdr:nvGrpSpPr>
      <xdr:grpSpPr>
        <a:xfrm>
          <a:off x="5593655" y="9839189"/>
          <a:ext cx="143205" cy="181302"/>
          <a:chOff x="10150364" y="1872155"/>
          <a:chExt cx="143205" cy="181302"/>
        </a:xfrm>
      </xdr:grpSpPr>
      <xdr:cxnSp macro="">
        <xdr:nvCxnSpPr>
          <xdr:cNvPr id="285" name="Đường nối Thẳng 122">
            <a:extLst>
              <a:ext uri="{FF2B5EF4-FFF2-40B4-BE49-F238E27FC236}">
                <a16:creationId xmlns:a16="http://schemas.microsoft.com/office/drawing/2014/main" id="{00000000-0008-0000-0000-00001D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6" name="Đường nối Thẳng 123">
            <a:extLst>
              <a:ext uri="{FF2B5EF4-FFF2-40B4-BE49-F238E27FC236}">
                <a16:creationId xmlns:a16="http://schemas.microsoft.com/office/drawing/2014/main" id="{00000000-0008-0000-0000-00001E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41</xdr:row>
      <xdr:rowOff>32846</xdr:rowOff>
    </xdr:from>
    <xdr:to>
      <xdr:col>12</xdr:col>
      <xdr:colOff>499246</xdr:colOff>
      <xdr:row>41</xdr:row>
      <xdr:rowOff>214148</xdr:rowOff>
    </xdr:to>
    <xdr:grpSp>
      <xdr:nvGrpSpPr>
        <xdr:cNvPr id="287" name="Nhóm 124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GrpSpPr/>
      </xdr:nvGrpSpPr>
      <xdr:grpSpPr>
        <a:xfrm>
          <a:off x="6467049" y="10074917"/>
          <a:ext cx="128197" cy="181302"/>
          <a:chOff x="10055012" y="2326727"/>
          <a:chExt cx="128197" cy="181302"/>
        </a:xfrm>
      </xdr:grpSpPr>
      <xdr:cxnSp macro="">
        <xdr:nvCxnSpPr>
          <xdr:cNvPr id="288" name="Đường nối Thẳng 125">
            <a:extLst>
              <a:ext uri="{FF2B5EF4-FFF2-40B4-BE49-F238E27FC236}">
                <a16:creationId xmlns:a16="http://schemas.microsoft.com/office/drawing/2014/main" id="{00000000-0008-0000-0000-000020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" name="Đường nối Thẳng 126">
            <a:extLst>
              <a:ext uri="{FF2B5EF4-FFF2-40B4-BE49-F238E27FC236}">
                <a16:creationId xmlns:a16="http://schemas.microsoft.com/office/drawing/2014/main" id="{00000000-0008-0000-0000-000021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42</xdr:row>
      <xdr:rowOff>42046</xdr:rowOff>
    </xdr:from>
    <xdr:to>
      <xdr:col>11</xdr:col>
      <xdr:colOff>416467</xdr:colOff>
      <xdr:row>42</xdr:row>
      <xdr:rowOff>223348</xdr:rowOff>
    </xdr:to>
    <xdr:grpSp>
      <xdr:nvGrpSpPr>
        <xdr:cNvPr id="290" name="Nhóm 127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GrpSpPr/>
      </xdr:nvGrpSpPr>
      <xdr:grpSpPr>
        <a:xfrm>
          <a:off x="5593655" y="10329046"/>
          <a:ext cx="143205" cy="181302"/>
          <a:chOff x="10150364" y="1872155"/>
          <a:chExt cx="143205" cy="181302"/>
        </a:xfrm>
      </xdr:grpSpPr>
      <xdr:cxnSp macro="">
        <xdr:nvCxnSpPr>
          <xdr:cNvPr id="291" name="Đường nối Thẳng 128">
            <a:extLst>
              <a:ext uri="{FF2B5EF4-FFF2-40B4-BE49-F238E27FC236}">
                <a16:creationId xmlns:a16="http://schemas.microsoft.com/office/drawing/2014/main" id="{00000000-0008-0000-0000-000023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2" name="Đường nối Thẳng 129">
            <a:extLst>
              <a:ext uri="{FF2B5EF4-FFF2-40B4-BE49-F238E27FC236}">
                <a16:creationId xmlns:a16="http://schemas.microsoft.com/office/drawing/2014/main" id="{00000000-0008-0000-0000-000024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606972</xdr:colOff>
      <xdr:row>43</xdr:row>
      <xdr:rowOff>24864</xdr:rowOff>
    </xdr:from>
    <xdr:to>
      <xdr:col>12</xdr:col>
      <xdr:colOff>131380</xdr:colOff>
      <xdr:row>43</xdr:row>
      <xdr:rowOff>223346</xdr:rowOff>
    </xdr:to>
    <xdr:grpSp>
      <xdr:nvGrpSpPr>
        <xdr:cNvPr id="293" name="Nhóm 133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GrpSpPr/>
      </xdr:nvGrpSpPr>
      <xdr:grpSpPr>
        <a:xfrm>
          <a:off x="5927365" y="10556793"/>
          <a:ext cx="300015" cy="198482"/>
          <a:chOff x="3599793" y="1497724"/>
          <a:chExt cx="190500" cy="37176"/>
        </a:xfrm>
      </xdr:grpSpPr>
      <xdr:cxnSp macro="">
        <xdr:nvCxnSpPr>
          <xdr:cNvPr id="294" name="Đường nối Thẳng 134">
            <a:extLst>
              <a:ext uri="{FF2B5EF4-FFF2-40B4-BE49-F238E27FC236}">
                <a16:creationId xmlns:a16="http://schemas.microsoft.com/office/drawing/2014/main" id="{00000000-0008-0000-0000-000026010000}"/>
              </a:ext>
            </a:extLst>
          </xdr:cNvPr>
          <xdr:cNvCxnSpPr/>
        </xdr:nvCxnSpPr>
        <xdr:spPr>
          <a:xfrm>
            <a:off x="3700196" y="1497724"/>
            <a:ext cx="0" cy="37176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" name="Đường nối Thẳng 135">
            <a:extLst>
              <a:ext uri="{FF2B5EF4-FFF2-40B4-BE49-F238E27FC236}">
                <a16:creationId xmlns:a16="http://schemas.microsoft.com/office/drawing/2014/main" id="{00000000-0008-0000-0000-000027010000}"/>
              </a:ext>
            </a:extLst>
          </xdr:cNvPr>
          <xdr:cNvCxnSpPr/>
        </xdr:nvCxnSpPr>
        <xdr:spPr>
          <a:xfrm>
            <a:off x="3599793" y="1514314"/>
            <a:ext cx="190500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252243</xdr:colOff>
      <xdr:row>9</xdr:row>
      <xdr:rowOff>34162</xdr:rowOff>
    </xdr:from>
    <xdr:to>
      <xdr:col>11</xdr:col>
      <xdr:colOff>388879</xdr:colOff>
      <xdr:row>9</xdr:row>
      <xdr:rowOff>215464</xdr:rowOff>
    </xdr:to>
    <xdr:grpSp>
      <xdr:nvGrpSpPr>
        <xdr:cNvPr id="296" name="Nhóm 997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GrpSpPr/>
      </xdr:nvGrpSpPr>
      <xdr:grpSpPr>
        <a:xfrm>
          <a:off x="5572636" y="2238519"/>
          <a:ext cx="136636" cy="181302"/>
          <a:chOff x="10156933" y="1872155"/>
          <a:chExt cx="136636" cy="181302"/>
        </a:xfrm>
      </xdr:grpSpPr>
      <xdr:cxnSp macro="">
        <xdr:nvCxnSpPr>
          <xdr:cNvPr id="297" name="Đường nối Thẳng 998">
            <a:extLst>
              <a:ext uri="{FF2B5EF4-FFF2-40B4-BE49-F238E27FC236}">
                <a16:creationId xmlns:a16="http://schemas.microsoft.com/office/drawing/2014/main" id="{00000000-0008-0000-0000-000029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8" name="Đường nối Thẳng 999">
            <a:extLst>
              <a:ext uri="{FF2B5EF4-FFF2-40B4-BE49-F238E27FC236}">
                <a16:creationId xmlns:a16="http://schemas.microsoft.com/office/drawing/2014/main" id="{00000000-0008-0000-0000-00002A010000}"/>
              </a:ext>
            </a:extLst>
          </xdr:cNvPr>
          <xdr:cNvCxnSpPr/>
        </xdr:nvCxnSpPr>
        <xdr:spPr>
          <a:xfrm>
            <a:off x="10156933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37</xdr:row>
      <xdr:rowOff>42046</xdr:rowOff>
    </xdr:from>
    <xdr:to>
      <xdr:col>11</xdr:col>
      <xdr:colOff>416467</xdr:colOff>
      <xdr:row>37</xdr:row>
      <xdr:rowOff>223348</xdr:rowOff>
    </xdr:to>
    <xdr:grpSp>
      <xdr:nvGrpSpPr>
        <xdr:cNvPr id="299" name="Nhóm 967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GrpSpPr/>
      </xdr:nvGrpSpPr>
      <xdr:grpSpPr>
        <a:xfrm>
          <a:off x="5593655" y="9104403"/>
          <a:ext cx="143205" cy="181302"/>
          <a:chOff x="10150364" y="1872155"/>
          <a:chExt cx="143205" cy="181302"/>
        </a:xfrm>
      </xdr:grpSpPr>
      <xdr:cxnSp macro="">
        <xdr:nvCxnSpPr>
          <xdr:cNvPr id="300" name="Đường nối Thẳng 968">
            <a:extLst>
              <a:ext uri="{FF2B5EF4-FFF2-40B4-BE49-F238E27FC236}">
                <a16:creationId xmlns:a16="http://schemas.microsoft.com/office/drawing/2014/main" id="{00000000-0008-0000-0000-00002C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1" name="Đường nối Thẳng 969">
            <a:extLst>
              <a:ext uri="{FF2B5EF4-FFF2-40B4-BE49-F238E27FC236}">
                <a16:creationId xmlns:a16="http://schemas.microsoft.com/office/drawing/2014/main" id="{00000000-0008-0000-0000-00002D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252243</xdr:colOff>
      <xdr:row>11</xdr:row>
      <xdr:rowOff>34162</xdr:rowOff>
    </xdr:from>
    <xdr:to>
      <xdr:col>11</xdr:col>
      <xdr:colOff>388879</xdr:colOff>
      <xdr:row>11</xdr:row>
      <xdr:rowOff>215464</xdr:rowOff>
    </xdr:to>
    <xdr:grpSp>
      <xdr:nvGrpSpPr>
        <xdr:cNvPr id="302" name="Nhóm 976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GrpSpPr/>
      </xdr:nvGrpSpPr>
      <xdr:grpSpPr>
        <a:xfrm>
          <a:off x="5572636" y="2728376"/>
          <a:ext cx="136636" cy="181302"/>
          <a:chOff x="10156933" y="1872155"/>
          <a:chExt cx="136636" cy="181302"/>
        </a:xfrm>
      </xdr:grpSpPr>
      <xdr:cxnSp macro="">
        <xdr:nvCxnSpPr>
          <xdr:cNvPr id="303" name="Đường nối Thẳng 977">
            <a:extLst>
              <a:ext uri="{FF2B5EF4-FFF2-40B4-BE49-F238E27FC236}">
                <a16:creationId xmlns:a16="http://schemas.microsoft.com/office/drawing/2014/main" id="{00000000-0008-0000-0000-00002F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" name="Đường nối Thẳng 978">
            <a:extLst>
              <a:ext uri="{FF2B5EF4-FFF2-40B4-BE49-F238E27FC236}">
                <a16:creationId xmlns:a16="http://schemas.microsoft.com/office/drawing/2014/main" id="{00000000-0008-0000-0000-000030010000}"/>
              </a:ext>
            </a:extLst>
          </xdr:cNvPr>
          <xdr:cNvCxnSpPr/>
        </xdr:nvCxnSpPr>
        <xdr:spPr>
          <a:xfrm>
            <a:off x="10156933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249616</xdr:colOff>
      <xdr:row>16</xdr:row>
      <xdr:rowOff>24966</xdr:rowOff>
    </xdr:from>
    <xdr:to>
      <xdr:col>11</xdr:col>
      <xdr:colOff>392821</xdr:colOff>
      <xdr:row>16</xdr:row>
      <xdr:rowOff>206268</xdr:rowOff>
    </xdr:to>
    <xdr:grpSp>
      <xdr:nvGrpSpPr>
        <xdr:cNvPr id="305" name="Nhóm 1198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GrpSpPr/>
      </xdr:nvGrpSpPr>
      <xdr:grpSpPr>
        <a:xfrm>
          <a:off x="5570009" y="3943823"/>
          <a:ext cx="143205" cy="181302"/>
          <a:chOff x="10150364" y="1872155"/>
          <a:chExt cx="143205" cy="181302"/>
        </a:xfrm>
      </xdr:grpSpPr>
      <xdr:cxnSp macro="">
        <xdr:nvCxnSpPr>
          <xdr:cNvPr id="306" name="Đường nối Thẳng 1199">
            <a:extLst>
              <a:ext uri="{FF2B5EF4-FFF2-40B4-BE49-F238E27FC236}">
                <a16:creationId xmlns:a16="http://schemas.microsoft.com/office/drawing/2014/main" id="{00000000-0008-0000-0000-000032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" name="Đường nối Thẳng 1200">
            <a:extLst>
              <a:ext uri="{FF2B5EF4-FFF2-40B4-BE49-F238E27FC236}">
                <a16:creationId xmlns:a16="http://schemas.microsoft.com/office/drawing/2014/main" id="{00000000-0008-0000-0000-000033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45</xdr:row>
      <xdr:rowOff>42046</xdr:rowOff>
    </xdr:from>
    <xdr:to>
      <xdr:col>11</xdr:col>
      <xdr:colOff>416467</xdr:colOff>
      <xdr:row>45</xdr:row>
      <xdr:rowOff>223348</xdr:rowOff>
    </xdr:to>
    <xdr:grpSp>
      <xdr:nvGrpSpPr>
        <xdr:cNvPr id="308" name="Nhóm 130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GrpSpPr/>
      </xdr:nvGrpSpPr>
      <xdr:grpSpPr>
        <a:xfrm>
          <a:off x="5593655" y="11063832"/>
          <a:ext cx="143205" cy="181302"/>
          <a:chOff x="10150364" y="1872155"/>
          <a:chExt cx="143205" cy="181302"/>
        </a:xfrm>
      </xdr:grpSpPr>
      <xdr:cxnSp macro="">
        <xdr:nvCxnSpPr>
          <xdr:cNvPr id="309" name="Đường nối Thẳng 131">
            <a:extLst>
              <a:ext uri="{FF2B5EF4-FFF2-40B4-BE49-F238E27FC236}">
                <a16:creationId xmlns:a16="http://schemas.microsoft.com/office/drawing/2014/main" id="{00000000-0008-0000-0000-000035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0" name="Đường nối Thẳng 132">
            <a:extLst>
              <a:ext uri="{FF2B5EF4-FFF2-40B4-BE49-F238E27FC236}">
                <a16:creationId xmlns:a16="http://schemas.microsoft.com/office/drawing/2014/main" id="{00000000-0008-0000-0000-000036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47</xdr:row>
      <xdr:rowOff>32846</xdr:rowOff>
    </xdr:from>
    <xdr:to>
      <xdr:col>12</xdr:col>
      <xdr:colOff>499246</xdr:colOff>
      <xdr:row>47</xdr:row>
      <xdr:rowOff>214148</xdr:rowOff>
    </xdr:to>
    <xdr:grpSp>
      <xdr:nvGrpSpPr>
        <xdr:cNvPr id="311" name="Nhóm 136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GrpSpPr/>
      </xdr:nvGrpSpPr>
      <xdr:grpSpPr>
        <a:xfrm>
          <a:off x="6467049" y="11544489"/>
          <a:ext cx="128197" cy="181302"/>
          <a:chOff x="10055012" y="2326727"/>
          <a:chExt cx="128197" cy="181302"/>
        </a:xfrm>
      </xdr:grpSpPr>
      <xdr:cxnSp macro="">
        <xdr:nvCxnSpPr>
          <xdr:cNvPr id="312" name="Đường nối Thẳng 137">
            <a:extLst>
              <a:ext uri="{FF2B5EF4-FFF2-40B4-BE49-F238E27FC236}">
                <a16:creationId xmlns:a16="http://schemas.microsoft.com/office/drawing/2014/main" id="{00000000-0008-0000-0000-000038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3" name="Đường nối Thẳng 138">
            <a:extLst>
              <a:ext uri="{FF2B5EF4-FFF2-40B4-BE49-F238E27FC236}">
                <a16:creationId xmlns:a16="http://schemas.microsoft.com/office/drawing/2014/main" id="{00000000-0008-0000-0000-000039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606972</xdr:colOff>
      <xdr:row>48</xdr:row>
      <xdr:rowOff>24864</xdr:rowOff>
    </xdr:from>
    <xdr:to>
      <xdr:col>12</xdr:col>
      <xdr:colOff>131380</xdr:colOff>
      <xdr:row>48</xdr:row>
      <xdr:rowOff>223346</xdr:rowOff>
    </xdr:to>
    <xdr:grpSp>
      <xdr:nvGrpSpPr>
        <xdr:cNvPr id="314" name="Nhóm 139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GrpSpPr/>
      </xdr:nvGrpSpPr>
      <xdr:grpSpPr>
        <a:xfrm>
          <a:off x="5927365" y="11781435"/>
          <a:ext cx="300015" cy="198482"/>
          <a:chOff x="3599793" y="1497724"/>
          <a:chExt cx="190500" cy="37176"/>
        </a:xfrm>
      </xdr:grpSpPr>
      <xdr:cxnSp macro="">
        <xdr:nvCxnSpPr>
          <xdr:cNvPr id="315" name="Đường nối Thẳng 140">
            <a:extLst>
              <a:ext uri="{FF2B5EF4-FFF2-40B4-BE49-F238E27FC236}">
                <a16:creationId xmlns:a16="http://schemas.microsoft.com/office/drawing/2014/main" id="{00000000-0008-0000-0000-00003B010000}"/>
              </a:ext>
            </a:extLst>
          </xdr:cNvPr>
          <xdr:cNvCxnSpPr/>
        </xdr:nvCxnSpPr>
        <xdr:spPr>
          <a:xfrm>
            <a:off x="3700196" y="1497724"/>
            <a:ext cx="0" cy="37176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6" name="Đường nối Thẳng 141">
            <a:extLst>
              <a:ext uri="{FF2B5EF4-FFF2-40B4-BE49-F238E27FC236}">
                <a16:creationId xmlns:a16="http://schemas.microsoft.com/office/drawing/2014/main" id="{00000000-0008-0000-0000-00003C010000}"/>
              </a:ext>
            </a:extLst>
          </xdr:cNvPr>
          <xdr:cNvCxnSpPr/>
        </xdr:nvCxnSpPr>
        <xdr:spPr>
          <a:xfrm>
            <a:off x="3599793" y="1514314"/>
            <a:ext cx="190500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606972</xdr:colOff>
      <xdr:row>51</xdr:row>
      <xdr:rowOff>24864</xdr:rowOff>
    </xdr:from>
    <xdr:to>
      <xdr:col>12</xdr:col>
      <xdr:colOff>131380</xdr:colOff>
      <xdr:row>51</xdr:row>
      <xdr:rowOff>223346</xdr:rowOff>
    </xdr:to>
    <xdr:grpSp>
      <xdr:nvGrpSpPr>
        <xdr:cNvPr id="317" name="Nhóm 145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GrpSpPr/>
      </xdr:nvGrpSpPr>
      <xdr:grpSpPr>
        <a:xfrm>
          <a:off x="5927365" y="12516221"/>
          <a:ext cx="300015" cy="198482"/>
          <a:chOff x="3599793" y="1497724"/>
          <a:chExt cx="190500" cy="37176"/>
        </a:xfrm>
      </xdr:grpSpPr>
      <xdr:cxnSp macro="">
        <xdr:nvCxnSpPr>
          <xdr:cNvPr id="318" name="Đường nối Thẳng 146">
            <a:extLst>
              <a:ext uri="{FF2B5EF4-FFF2-40B4-BE49-F238E27FC236}">
                <a16:creationId xmlns:a16="http://schemas.microsoft.com/office/drawing/2014/main" id="{00000000-0008-0000-0000-00003E010000}"/>
              </a:ext>
            </a:extLst>
          </xdr:cNvPr>
          <xdr:cNvCxnSpPr/>
        </xdr:nvCxnSpPr>
        <xdr:spPr>
          <a:xfrm>
            <a:off x="3700196" y="1497724"/>
            <a:ext cx="0" cy="37176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" name="Đường nối Thẳng 147">
            <a:extLst>
              <a:ext uri="{FF2B5EF4-FFF2-40B4-BE49-F238E27FC236}">
                <a16:creationId xmlns:a16="http://schemas.microsoft.com/office/drawing/2014/main" id="{00000000-0008-0000-0000-00003F010000}"/>
              </a:ext>
            </a:extLst>
          </xdr:cNvPr>
          <xdr:cNvCxnSpPr/>
        </xdr:nvCxnSpPr>
        <xdr:spPr>
          <a:xfrm>
            <a:off x="3599793" y="1514314"/>
            <a:ext cx="190500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52</xdr:row>
      <xdr:rowOff>32846</xdr:rowOff>
    </xdr:from>
    <xdr:to>
      <xdr:col>12</xdr:col>
      <xdr:colOff>499246</xdr:colOff>
      <xdr:row>52</xdr:row>
      <xdr:rowOff>214148</xdr:rowOff>
    </xdr:to>
    <xdr:grpSp>
      <xdr:nvGrpSpPr>
        <xdr:cNvPr id="320" name="Nhóm 14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GrpSpPr/>
      </xdr:nvGrpSpPr>
      <xdr:grpSpPr>
        <a:xfrm>
          <a:off x="6467049" y="12769132"/>
          <a:ext cx="128197" cy="181302"/>
          <a:chOff x="10055012" y="2326727"/>
          <a:chExt cx="128197" cy="181302"/>
        </a:xfrm>
      </xdr:grpSpPr>
      <xdr:cxnSp macro="">
        <xdr:nvCxnSpPr>
          <xdr:cNvPr id="321" name="Đường nối Thẳng 149">
            <a:extLst>
              <a:ext uri="{FF2B5EF4-FFF2-40B4-BE49-F238E27FC236}">
                <a16:creationId xmlns:a16="http://schemas.microsoft.com/office/drawing/2014/main" id="{00000000-0008-0000-0000-000041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2" name="Đường nối Thẳng 150">
            <a:extLst>
              <a:ext uri="{FF2B5EF4-FFF2-40B4-BE49-F238E27FC236}">
                <a16:creationId xmlns:a16="http://schemas.microsoft.com/office/drawing/2014/main" id="{00000000-0008-0000-0000-000042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54</xdr:row>
      <xdr:rowOff>32846</xdr:rowOff>
    </xdr:from>
    <xdr:to>
      <xdr:col>12</xdr:col>
      <xdr:colOff>499246</xdr:colOff>
      <xdr:row>54</xdr:row>
      <xdr:rowOff>214148</xdr:rowOff>
    </xdr:to>
    <xdr:grpSp>
      <xdr:nvGrpSpPr>
        <xdr:cNvPr id="323" name="Nhóm 15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GrpSpPr/>
      </xdr:nvGrpSpPr>
      <xdr:grpSpPr>
        <a:xfrm>
          <a:off x="6467049" y="13258989"/>
          <a:ext cx="128197" cy="181302"/>
          <a:chOff x="10055012" y="2326727"/>
          <a:chExt cx="128197" cy="181302"/>
        </a:xfrm>
      </xdr:grpSpPr>
      <xdr:cxnSp macro="">
        <xdr:nvCxnSpPr>
          <xdr:cNvPr id="324" name="Đường nối Thẳng 152">
            <a:extLst>
              <a:ext uri="{FF2B5EF4-FFF2-40B4-BE49-F238E27FC236}">
                <a16:creationId xmlns:a16="http://schemas.microsoft.com/office/drawing/2014/main" id="{00000000-0008-0000-0000-000044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5" name="Đường nối Thẳng 153">
            <a:extLst>
              <a:ext uri="{FF2B5EF4-FFF2-40B4-BE49-F238E27FC236}">
                <a16:creationId xmlns:a16="http://schemas.microsoft.com/office/drawing/2014/main" id="{00000000-0008-0000-0000-000045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56</xdr:row>
      <xdr:rowOff>32846</xdr:rowOff>
    </xdr:from>
    <xdr:to>
      <xdr:col>12</xdr:col>
      <xdr:colOff>499246</xdr:colOff>
      <xdr:row>56</xdr:row>
      <xdr:rowOff>214148</xdr:rowOff>
    </xdr:to>
    <xdr:grpSp>
      <xdr:nvGrpSpPr>
        <xdr:cNvPr id="326" name="Nhóm 154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GrpSpPr/>
      </xdr:nvGrpSpPr>
      <xdr:grpSpPr>
        <a:xfrm>
          <a:off x="6467049" y="13748846"/>
          <a:ext cx="128197" cy="181302"/>
          <a:chOff x="10055012" y="2326727"/>
          <a:chExt cx="128197" cy="181302"/>
        </a:xfrm>
      </xdr:grpSpPr>
      <xdr:cxnSp macro="">
        <xdr:nvCxnSpPr>
          <xdr:cNvPr id="327" name="Đường nối Thẳng 155">
            <a:extLst>
              <a:ext uri="{FF2B5EF4-FFF2-40B4-BE49-F238E27FC236}">
                <a16:creationId xmlns:a16="http://schemas.microsoft.com/office/drawing/2014/main" id="{00000000-0008-0000-0000-000047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8" name="Đường nối Thẳng 156">
            <a:extLst>
              <a:ext uri="{FF2B5EF4-FFF2-40B4-BE49-F238E27FC236}">
                <a16:creationId xmlns:a16="http://schemas.microsoft.com/office/drawing/2014/main" id="{00000000-0008-0000-0000-000048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55</xdr:row>
      <xdr:rowOff>42046</xdr:rowOff>
    </xdr:from>
    <xdr:to>
      <xdr:col>11</xdr:col>
      <xdr:colOff>416467</xdr:colOff>
      <xdr:row>55</xdr:row>
      <xdr:rowOff>223348</xdr:rowOff>
    </xdr:to>
    <xdr:grpSp>
      <xdr:nvGrpSpPr>
        <xdr:cNvPr id="329" name="Nhóm 157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GrpSpPr/>
      </xdr:nvGrpSpPr>
      <xdr:grpSpPr>
        <a:xfrm>
          <a:off x="5593655" y="13513117"/>
          <a:ext cx="143205" cy="181302"/>
          <a:chOff x="10150364" y="1872155"/>
          <a:chExt cx="143205" cy="181302"/>
        </a:xfrm>
      </xdr:grpSpPr>
      <xdr:cxnSp macro="">
        <xdr:nvCxnSpPr>
          <xdr:cNvPr id="330" name="Đường nối Thẳng 158">
            <a:extLst>
              <a:ext uri="{FF2B5EF4-FFF2-40B4-BE49-F238E27FC236}">
                <a16:creationId xmlns:a16="http://schemas.microsoft.com/office/drawing/2014/main" id="{00000000-0008-0000-0000-00004A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1" name="Đường nối Thẳng 159">
            <a:extLst>
              <a:ext uri="{FF2B5EF4-FFF2-40B4-BE49-F238E27FC236}">
                <a16:creationId xmlns:a16="http://schemas.microsoft.com/office/drawing/2014/main" id="{00000000-0008-0000-0000-00004B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57</xdr:row>
      <xdr:rowOff>32846</xdr:rowOff>
    </xdr:from>
    <xdr:to>
      <xdr:col>12</xdr:col>
      <xdr:colOff>499246</xdr:colOff>
      <xdr:row>57</xdr:row>
      <xdr:rowOff>214148</xdr:rowOff>
    </xdr:to>
    <xdr:grpSp>
      <xdr:nvGrpSpPr>
        <xdr:cNvPr id="332" name="Nhóm 160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GrpSpPr/>
      </xdr:nvGrpSpPr>
      <xdr:grpSpPr>
        <a:xfrm>
          <a:off x="6467049" y="13993775"/>
          <a:ext cx="128197" cy="181302"/>
          <a:chOff x="10055012" y="2326727"/>
          <a:chExt cx="128197" cy="181302"/>
        </a:xfrm>
      </xdr:grpSpPr>
      <xdr:cxnSp macro="">
        <xdr:nvCxnSpPr>
          <xdr:cNvPr id="333" name="Đường nối Thẳng 161">
            <a:extLst>
              <a:ext uri="{FF2B5EF4-FFF2-40B4-BE49-F238E27FC236}">
                <a16:creationId xmlns:a16="http://schemas.microsoft.com/office/drawing/2014/main" id="{00000000-0008-0000-0000-00004D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4" name="Đường nối Thẳng 162">
            <a:extLst>
              <a:ext uri="{FF2B5EF4-FFF2-40B4-BE49-F238E27FC236}">
                <a16:creationId xmlns:a16="http://schemas.microsoft.com/office/drawing/2014/main" id="{00000000-0008-0000-0000-00004E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58</xdr:row>
      <xdr:rowOff>42046</xdr:rowOff>
    </xdr:from>
    <xdr:to>
      <xdr:col>11</xdr:col>
      <xdr:colOff>416467</xdr:colOff>
      <xdr:row>58</xdr:row>
      <xdr:rowOff>223348</xdr:rowOff>
    </xdr:to>
    <xdr:grpSp>
      <xdr:nvGrpSpPr>
        <xdr:cNvPr id="335" name="Nhóm 163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GrpSpPr/>
      </xdr:nvGrpSpPr>
      <xdr:grpSpPr>
        <a:xfrm>
          <a:off x="5593655" y="14247903"/>
          <a:ext cx="143205" cy="181302"/>
          <a:chOff x="10150364" y="1872155"/>
          <a:chExt cx="143205" cy="181302"/>
        </a:xfrm>
      </xdr:grpSpPr>
      <xdr:cxnSp macro="">
        <xdr:nvCxnSpPr>
          <xdr:cNvPr id="336" name="Đường nối Thẳng 164">
            <a:extLst>
              <a:ext uri="{FF2B5EF4-FFF2-40B4-BE49-F238E27FC236}">
                <a16:creationId xmlns:a16="http://schemas.microsoft.com/office/drawing/2014/main" id="{00000000-0008-0000-0000-000050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7" name="Đường nối Thẳng 165">
            <a:extLst>
              <a:ext uri="{FF2B5EF4-FFF2-40B4-BE49-F238E27FC236}">
                <a16:creationId xmlns:a16="http://schemas.microsoft.com/office/drawing/2014/main" id="{00000000-0008-0000-0000-000051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61</xdr:row>
      <xdr:rowOff>42046</xdr:rowOff>
    </xdr:from>
    <xdr:to>
      <xdr:col>11</xdr:col>
      <xdr:colOff>416467</xdr:colOff>
      <xdr:row>61</xdr:row>
      <xdr:rowOff>223348</xdr:rowOff>
    </xdr:to>
    <xdr:grpSp>
      <xdr:nvGrpSpPr>
        <xdr:cNvPr id="338" name="Nhóm 17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GrpSpPr/>
      </xdr:nvGrpSpPr>
      <xdr:grpSpPr>
        <a:xfrm>
          <a:off x="5593655" y="14982689"/>
          <a:ext cx="143205" cy="181302"/>
          <a:chOff x="10150364" y="1872155"/>
          <a:chExt cx="143205" cy="181302"/>
        </a:xfrm>
      </xdr:grpSpPr>
      <xdr:cxnSp macro="">
        <xdr:nvCxnSpPr>
          <xdr:cNvPr id="339" name="Đường nối Thẳng 173">
            <a:extLst>
              <a:ext uri="{FF2B5EF4-FFF2-40B4-BE49-F238E27FC236}">
                <a16:creationId xmlns:a16="http://schemas.microsoft.com/office/drawing/2014/main" id="{00000000-0008-0000-0000-000053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" name="Đường nối Thẳng 174">
            <a:extLst>
              <a:ext uri="{FF2B5EF4-FFF2-40B4-BE49-F238E27FC236}">
                <a16:creationId xmlns:a16="http://schemas.microsoft.com/office/drawing/2014/main" id="{00000000-0008-0000-0000-000054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62</xdr:row>
      <xdr:rowOff>32846</xdr:rowOff>
    </xdr:from>
    <xdr:to>
      <xdr:col>12</xdr:col>
      <xdr:colOff>499246</xdr:colOff>
      <xdr:row>62</xdr:row>
      <xdr:rowOff>214148</xdr:rowOff>
    </xdr:to>
    <xdr:grpSp>
      <xdr:nvGrpSpPr>
        <xdr:cNvPr id="341" name="Nhóm 175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GrpSpPr/>
      </xdr:nvGrpSpPr>
      <xdr:grpSpPr>
        <a:xfrm>
          <a:off x="6467049" y="15218417"/>
          <a:ext cx="128197" cy="181302"/>
          <a:chOff x="10055012" y="2326727"/>
          <a:chExt cx="128197" cy="181302"/>
        </a:xfrm>
      </xdr:grpSpPr>
      <xdr:cxnSp macro="">
        <xdr:nvCxnSpPr>
          <xdr:cNvPr id="342" name="Đường nối Thẳng 176">
            <a:extLst>
              <a:ext uri="{FF2B5EF4-FFF2-40B4-BE49-F238E27FC236}">
                <a16:creationId xmlns:a16="http://schemas.microsoft.com/office/drawing/2014/main" id="{00000000-0008-0000-0000-000056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3" name="Đường nối Thẳng 177">
            <a:extLst>
              <a:ext uri="{FF2B5EF4-FFF2-40B4-BE49-F238E27FC236}">
                <a16:creationId xmlns:a16="http://schemas.microsoft.com/office/drawing/2014/main" id="{00000000-0008-0000-0000-000057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63</xdr:row>
      <xdr:rowOff>32846</xdr:rowOff>
    </xdr:from>
    <xdr:to>
      <xdr:col>12</xdr:col>
      <xdr:colOff>499246</xdr:colOff>
      <xdr:row>63</xdr:row>
      <xdr:rowOff>214148</xdr:rowOff>
    </xdr:to>
    <xdr:grpSp>
      <xdr:nvGrpSpPr>
        <xdr:cNvPr id="344" name="Nhóm 178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GrpSpPr/>
      </xdr:nvGrpSpPr>
      <xdr:grpSpPr>
        <a:xfrm>
          <a:off x="6467049" y="15463346"/>
          <a:ext cx="128197" cy="181302"/>
          <a:chOff x="10055012" y="2326727"/>
          <a:chExt cx="128197" cy="181302"/>
        </a:xfrm>
      </xdr:grpSpPr>
      <xdr:cxnSp macro="">
        <xdr:nvCxnSpPr>
          <xdr:cNvPr id="345" name="Đường nối Thẳng 179">
            <a:extLst>
              <a:ext uri="{FF2B5EF4-FFF2-40B4-BE49-F238E27FC236}">
                <a16:creationId xmlns:a16="http://schemas.microsoft.com/office/drawing/2014/main" id="{00000000-0008-0000-0000-000059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" name="Đường nối Thẳng 180">
            <a:extLst>
              <a:ext uri="{FF2B5EF4-FFF2-40B4-BE49-F238E27FC236}">
                <a16:creationId xmlns:a16="http://schemas.microsoft.com/office/drawing/2014/main" id="{00000000-0008-0000-0000-00005A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64</xdr:row>
      <xdr:rowOff>32846</xdr:rowOff>
    </xdr:from>
    <xdr:to>
      <xdr:col>12</xdr:col>
      <xdr:colOff>499246</xdr:colOff>
      <xdr:row>64</xdr:row>
      <xdr:rowOff>214148</xdr:rowOff>
    </xdr:to>
    <xdr:grpSp>
      <xdr:nvGrpSpPr>
        <xdr:cNvPr id="347" name="Nhóm 18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GrpSpPr/>
      </xdr:nvGrpSpPr>
      <xdr:grpSpPr>
        <a:xfrm>
          <a:off x="6467049" y="15708275"/>
          <a:ext cx="128197" cy="181302"/>
          <a:chOff x="10055012" y="2326727"/>
          <a:chExt cx="128197" cy="181302"/>
        </a:xfrm>
      </xdr:grpSpPr>
      <xdr:cxnSp macro="">
        <xdr:nvCxnSpPr>
          <xdr:cNvPr id="348" name="Đường nối Thẳng 182">
            <a:extLst>
              <a:ext uri="{FF2B5EF4-FFF2-40B4-BE49-F238E27FC236}">
                <a16:creationId xmlns:a16="http://schemas.microsoft.com/office/drawing/2014/main" id="{00000000-0008-0000-0000-00005C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" name="Đường nối Thẳng 183">
            <a:extLst>
              <a:ext uri="{FF2B5EF4-FFF2-40B4-BE49-F238E27FC236}">
                <a16:creationId xmlns:a16="http://schemas.microsoft.com/office/drawing/2014/main" id="{00000000-0008-0000-0000-00005D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67</xdr:row>
      <xdr:rowOff>42046</xdr:rowOff>
    </xdr:from>
    <xdr:to>
      <xdr:col>11</xdr:col>
      <xdr:colOff>416467</xdr:colOff>
      <xdr:row>67</xdr:row>
      <xdr:rowOff>223348</xdr:rowOff>
    </xdr:to>
    <xdr:grpSp>
      <xdr:nvGrpSpPr>
        <xdr:cNvPr id="350" name="Nhóm 184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GrpSpPr/>
      </xdr:nvGrpSpPr>
      <xdr:grpSpPr>
        <a:xfrm>
          <a:off x="5593655" y="16452260"/>
          <a:ext cx="143205" cy="181302"/>
          <a:chOff x="10150364" y="1872155"/>
          <a:chExt cx="143205" cy="181302"/>
        </a:xfrm>
      </xdr:grpSpPr>
      <xdr:cxnSp macro="">
        <xdr:nvCxnSpPr>
          <xdr:cNvPr id="351" name="Đường nối Thẳng 185">
            <a:extLst>
              <a:ext uri="{FF2B5EF4-FFF2-40B4-BE49-F238E27FC236}">
                <a16:creationId xmlns:a16="http://schemas.microsoft.com/office/drawing/2014/main" id="{00000000-0008-0000-0000-00005F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" name="Đường nối Thẳng 186">
            <a:extLst>
              <a:ext uri="{FF2B5EF4-FFF2-40B4-BE49-F238E27FC236}">
                <a16:creationId xmlns:a16="http://schemas.microsoft.com/office/drawing/2014/main" id="{00000000-0008-0000-0000-000060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68</xdr:row>
      <xdr:rowOff>32846</xdr:rowOff>
    </xdr:from>
    <xdr:to>
      <xdr:col>12</xdr:col>
      <xdr:colOff>499246</xdr:colOff>
      <xdr:row>68</xdr:row>
      <xdr:rowOff>214148</xdr:rowOff>
    </xdr:to>
    <xdr:grpSp>
      <xdr:nvGrpSpPr>
        <xdr:cNvPr id="353" name="Nhóm 190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GrpSpPr/>
      </xdr:nvGrpSpPr>
      <xdr:grpSpPr>
        <a:xfrm>
          <a:off x="6467049" y="16687989"/>
          <a:ext cx="128197" cy="181302"/>
          <a:chOff x="10055012" y="2326727"/>
          <a:chExt cx="128197" cy="181302"/>
        </a:xfrm>
      </xdr:grpSpPr>
      <xdr:cxnSp macro="">
        <xdr:nvCxnSpPr>
          <xdr:cNvPr id="354" name="Đường nối Thẳng 191">
            <a:extLst>
              <a:ext uri="{FF2B5EF4-FFF2-40B4-BE49-F238E27FC236}">
                <a16:creationId xmlns:a16="http://schemas.microsoft.com/office/drawing/2014/main" id="{00000000-0008-0000-0000-000062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" name="Đường nối Thẳng 192">
            <a:extLst>
              <a:ext uri="{FF2B5EF4-FFF2-40B4-BE49-F238E27FC236}">
                <a16:creationId xmlns:a16="http://schemas.microsoft.com/office/drawing/2014/main" id="{00000000-0008-0000-0000-000063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69</xdr:row>
      <xdr:rowOff>42046</xdr:rowOff>
    </xdr:from>
    <xdr:to>
      <xdr:col>11</xdr:col>
      <xdr:colOff>416467</xdr:colOff>
      <xdr:row>69</xdr:row>
      <xdr:rowOff>223348</xdr:rowOff>
    </xdr:to>
    <xdr:grpSp>
      <xdr:nvGrpSpPr>
        <xdr:cNvPr id="356" name="Nhóm 193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GrpSpPr/>
      </xdr:nvGrpSpPr>
      <xdr:grpSpPr>
        <a:xfrm>
          <a:off x="5593655" y="16942117"/>
          <a:ext cx="143205" cy="181302"/>
          <a:chOff x="10150364" y="1872155"/>
          <a:chExt cx="143205" cy="181302"/>
        </a:xfrm>
      </xdr:grpSpPr>
      <xdr:cxnSp macro="">
        <xdr:nvCxnSpPr>
          <xdr:cNvPr id="357" name="Đường nối Thẳng 194">
            <a:extLst>
              <a:ext uri="{FF2B5EF4-FFF2-40B4-BE49-F238E27FC236}">
                <a16:creationId xmlns:a16="http://schemas.microsoft.com/office/drawing/2014/main" id="{00000000-0008-0000-0000-000065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" name="Đường nối Thẳng 195">
            <a:extLst>
              <a:ext uri="{FF2B5EF4-FFF2-40B4-BE49-F238E27FC236}">
                <a16:creationId xmlns:a16="http://schemas.microsoft.com/office/drawing/2014/main" id="{00000000-0008-0000-0000-000066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70</xdr:row>
      <xdr:rowOff>32846</xdr:rowOff>
    </xdr:from>
    <xdr:to>
      <xdr:col>12</xdr:col>
      <xdr:colOff>499246</xdr:colOff>
      <xdr:row>70</xdr:row>
      <xdr:rowOff>214148</xdr:rowOff>
    </xdr:to>
    <xdr:grpSp>
      <xdr:nvGrpSpPr>
        <xdr:cNvPr id="359" name="Nhóm 196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GrpSpPr/>
      </xdr:nvGrpSpPr>
      <xdr:grpSpPr>
        <a:xfrm>
          <a:off x="6467049" y="17177846"/>
          <a:ext cx="128197" cy="181302"/>
          <a:chOff x="10055012" y="2326727"/>
          <a:chExt cx="128197" cy="181302"/>
        </a:xfrm>
      </xdr:grpSpPr>
      <xdr:cxnSp macro="">
        <xdr:nvCxnSpPr>
          <xdr:cNvPr id="360" name="Đường nối Thẳng 197">
            <a:extLst>
              <a:ext uri="{FF2B5EF4-FFF2-40B4-BE49-F238E27FC236}">
                <a16:creationId xmlns:a16="http://schemas.microsoft.com/office/drawing/2014/main" id="{00000000-0008-0000-0000-000068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" name="Đường nối Thẳng 198">
            <a:extLst>
              <a:ext uri="{FF2B5EF4-FFF2-40B4-BE49-F238E27FC236}">
                <a16:creationId xmlns:a16="http://schemas.microsoft.com/office/drawing/2014/main" id="{00000000-0008-0000-0000-000069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71</xdr:row>
      <xdr:rowOff>42046</xdr:rowOff>
    </xdr:from>
    <xdr:to>
      <xdr:col>11</xdr:col>
      <xdr:colOff>416467</xdr:colOff>
      <xdr:row>71</xdr:row>
      <xdr:rowOff>223348</xdr:rowOff>
    </xdr:to>
    <xdr:grpSp>
      <xdr:nvGrpSpPr>
        <xdr:cNvPr id="362" name="Nhóm 199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GrpSpPr/>
      </xdr:nvGrpSpPr>
      <xdr:grpSpPr>
        <a:xfrm>
          <a:off x="5593655" y="17431975"/>
          <a:ext cx="143205" cy="181302"/>
          <a:chOff x="10150364" y="1872155"/>
          <a:chExt cx="143205" cy="181302"/>
        </a:xfrm>
      </xdr:grpSpPr>
      <xdr:cxnSp macro="">
        <xdr:nvCxnSpPr>
          <xdr:cNvPr id="363" name="Đường nối Thẳng 200">
            <a:extLst>
              <a:ext uri="{FF2B5EF4-FFF2-40B4-BE49-F238E27FC236}">
                <a16:creationId xmlns:a16="http://schemas.microsoft.com/office/drawing/2014/main" id="{00000000-0008-0000-0000-00006B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4" name="Đường nối Thẳng 201">
            <a:extLst>
              <a:ext uri="{FF2B5EF4-FFF2-40B4-BE49-F238E27FC236}">
                <a16:creationId xmlns:a16="http://schemas.microsoft.com/office/drawing/2014/main" id="{00000000-0008-0000-0000-00006C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72</xdr:row>
      <xdr:rowOff>32846</xdr:rowOff>
    </xdr:from>
    <xdr:to>
      <xdr:col>12</xdr:col>
      <xdr:colOff>499246</xdr:colOff>
      <xdr:row>72</xdr:row>
      <xdr:rowOff>214148</xdr:rowOff>
    </xdr:to>
    <xdr:grpSp>
      <xdr:nvGrpSpPr>
        <xdr:cNvPr id="365" name="Nhóm 20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GrpSpPr/>
      </xdr:nvGrpSpPr>
      <xdr:grpSpPr>
        <a:xfrm>
          <a:off x="6467049" y="17667703"/>
          <a:ext cx="128197" cy="181302"/>
          <a:chOff x="10055012" y="2326727"/>
          <a:chExt cx="128197" cy="181302"/>
        </a:xfrm>
      </xdr:grpSpPr>
      <xdr:cxnSp macro="">
        <xdr:nvCxnSpPr>
          <xdr:cNvPr id="366" name="Đường nối Thẳng 203">
            <a:extLst>
              <a:ext uri="{FF2B5EF4-FFF2-40B4-BE49-F238E27FC236}">
                <a16:creationId xmlns:a16="http://schemas.microsoft.com/office/drawing/2014/main" id="{00000000-0008-0000-0000-00006E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7" name="Đường nối Thẳng 204">
            <a:extLst>
              <a:ext uri="{FF2B5EF4-FFF2-40B4-BE49-F238E27FC236}">
                <a16:creationId xmlns:a16="http://schemas.microsoft.com/office/drawing/2014/main" id="{00000000-0008-0000-0000-00006F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73</xdr:row>
      <xdr:rowOff>32846</xdr:rowOff>
    </xdr:from>
    <xdr:to>
      <xdr:col>12</xdr:col>
      <xdr:colOff>499246</xdr:colOff>
      <xdr:row>73</xdr:row>
      <xdr:rowOff>214148</xdr:rowOff>
    </xdr:to>
    <xdr:grpSp>
      <xdr:nvGrpSpPr>
        <xdr:cNvPr id="368" name="Nhóm 205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GrpSpPr/>
      </xdr:nvGrpSpPr>
      <xdr:grpSpPr>
        <a:xfrm>
          <a:off x="6467049" y="17912632"/>
          <a:ext cx="128197" cy="181302"/>
          <a:chOff x="10055012" y="2326727"/>
          <a:chExt cx="128197" cy="181302"/>
        </a:xfrm>
      </xdr:grpSpPr>
      <xdr:cxnSp macro="">
        <xdr:nvCxnSpPr>
          <xdr:cNvPr id="369" name="Đường nối Thẳng 206">
            <a:extLst>
              <a:ext uri="{FF2B5EF4-FFF2-40B4-BE49-F238E27FC236}">
                <a16:creationId xmlns:a16="http://schemas.microsoft.com/office/drawing/2014/main" id="{00000000-0008-0000-0000-000071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0" name="Đường nối Thẳng 207">
            <a:extLst>
              <a:ext uri="{FF2B5EF4-FFF2-40B4-BE49-F238E27FC236}">
                <a16:creationId xmlns:a16="http://schemas.microsoft.com/office/drawing/2014/main" id="{00000000-0008-0000-0000-000072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74</xdr:row>
      <xdr:rowOff>32846</xdr:rowOff>
    </xdr:from>
    <xdr:to>
      <xdr:col>12</xdr:col>
      <xdr:colOff>499246</xdr:colOff>
      <xdr:row>74</xdr:row>
      <xdr:rowOff>214148</xdr:rowOff>
    </xdr:to>
    <xdr:grpSp>
      <xdr:nvGrpSpPr>
        <xdr:cNvPr id="371" name="Nhóm 208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GrpSpPr/>
      </xdr:nvGrpSpPr>
      <xdr:grpSpPr>
        <a:xfrm>
          <a:off x="6467049" y="18157560"/>
          <a:ext cx="128197" cy="181302"/>
          <a:chOff x="10055012" y="2326727"/>
          <a:chExt cx="128197" cy="181302"/>
        </a:xfrm>
      </xdr:grpSpPr>
      <xdr:cxnSp macro="">
        <xdr:nvCxnSpPr>
          <xdr:cNvPr id="372" name="Đường nối Thẳng 209">
            <a:extLst>
              <a:ext uri="{FF2B5EF4-FFF2-40B4-BE49-F238E27FC236}">
                <a16:creationId xmlns:a16="http://schemas.microsoft.com/office/drawing/2014/main" id="{00000000-0008-0000-0000-000074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3" name="Đường nối Thẳng 210">
            <a:extLst>
              <a:ext uri="{FF2B5EF4-FFF2-40B4-BE49-F238E27FC236}">
                <a16:creationId xmlns:a16="http://schemas.microsoft.com/office/drawing/2014/main" id="{00000000-0008-0000-0000-000075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76</xdr:row>
      <xdr:rowOff>42046</xdr:rowOff>
    </xdr:from>
    <xdr:to>
      <xdr:col>11</xdr:col>
      <xdr:colOff>416467</xdr:colOff>
      <xdr:row>76</xdr:row>
      <xdr:rowOff>223348</xdr:rowOff>
    </xdr:to>
    <xdr:grpSp>
      <xdr:nvGrpSpPr>
        <xdr:cNvPr id="374" name="Nhóm 21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GrpSpPr/>
      </xdr:nvGrpSpPr>
      <xdr:grpSpPr>
        <a:xfrm>
          <a:off x="5593655" y="18656617"/>
          <a:ext cx="143205" cy="181302"/>
          <a:chOff x="10150364" y="1872155"/>
          <a:chExt cx="143205" cy="181302"/>
        </a:xfrm>
      </xdr:grpSpPr>
      <xdr:cxnSp macro="">
        <xdr:nvCxnSpPr>
          <xdr:cNvPr id="375" name="Đường nối Thẳng 212">
            <a:extLst>
              <a:ext uri="{FF2B5EF4-FFF2-40B4-BE49-F238E27FC236}">
                <a16:creationId xmlns:a16="http://schemas.microsoft.com/office/drawing/2014/main" id="{00000000-0008-0000-0000-000077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6" name="Đường nối Thẳng 213">
            <a:extLst>
              <a:ext uri="{FF2B5EF4-FFF2-40B4-BE49-F238E27FC236}">
                <a16:creationId xmlns:a16="http://schemas.microsoft.com/office/drawing/2014/main" id="{00000000-0008-0000-0000-000078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77</xdr:row>
      <xdr:rowOff>32846</xdr:rowOff>
    </xdr:from>
    <xdr:to>
      <xdr:col>12</xdr:col>
      <xdr:colOff>499246</xdr:colOff>
      <xdr:row>77</xdr:row>
      <xdr:rowOff>214148</xdr:rowOff>
    </xdr:to>
    <xdr:grpSp>
      <xdr:nvGrpSpPr>
        <xdr:cNvPr id="377" name="Nhóm 214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GrpSpPr/>
      </xdr:nvGrpSpPr>
      <xdr:grpSpPr>
        <a:xfrm>
          <a:off x="6467049" y="18892346"/>
          <a:ext cx="128197" cy="181302"/>
          <a:chOff x="10055012" y="2326727"/>
          <a:chExt cx="128197" cy="181302"/>
        </a:xfrm>
      </xdr:grpSpPr>
      <xdr:cxnSp macro="">
        <xdr:nvCxnSpPr>
          <xdr:cNvPr id="378" name="Đường nối Thẳng 215">
            <a:extLst>
              <a:ext uri="{FF2B5EF4-FFF2-40B4-BE49-F238E27FC236}">
                <a16:creationId xmlns:a16="http://schemas.microsoft.com/office/drawing/2014/main" id="{00000000-0008-0000-0000-00007A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9" name="Đường nối Thẳng 216">
            <a:extLst>
              <a:ext uri="{FF2B5EF4-FFF2-40B4-BE49-F238E27FC236}">
                <a16:creationId xmlns:a16="http://schemas.microsoft.com/office/drawing/2014/main" id="{00000000-0008-0000-0000-00007B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78</xdr:row>
      <xdr:rowOff>32846</xdr:rowOff>
    </xdr:from>
    <xdr:to>
      <xdr:col>12</xdr:col>
      <xdr:colOff>499246</xdr:colOff>
      <xdr:row>78</xdr:row>
      <xdr:rowOff>214148</xdr:rowOff>
    </xdr:to>
    <xdr:grpSp>
      <xdr:nvGrpSpPr>
        <xdr:cNvPr id="380" name="Nhóm 217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GrpSpPr/>
      </xdr:nvGrpSpPr>
      <xdr:grpSpPr>
        <a:xfrm>
          <a:off x="6467049" y="19137275"/>
          <a:ext cx="128197" cy="181302"/>
          <a:chOff x="10055012" y="2326727"/>
          <a:chExt cx="128197" cy="181302"/>
        </a:xfrm>
      </xdr:grpSpPr>
      <xdr:cxnSp macro="">
        <xdr:nvCxnSpPr>
          <xdr:cNvPr id="381" name="Đường nối Thẳng 218">
            <a:extLst>
              <a:ext uri="{FF2B5EF4-FFF2-40B4-BE49-F238E27FC236}">
                <a16:creationId xmlns:a16="http://schemas.microsoft.com/office/drawing/2014/main" id="{00000000-0008-0000-0000-00007D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2" name="Đường nối Thẳng 219">
            <a:extLst>
              <a:ext uri="{FF2B5EF4-FFF2-40B4-BE49-F238E27FC236}">
                <a16:creationId xmlns:a16="http://schemas.microsoft.com/office/drawing/2014/main" id="{00000000-0008-0000-0000-00007E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79</xdr:row>
      <xdr:rowOff>42046</xdr:rowOff>
    </xdr:from>
    <xdr:to>
      <xdr:col>11</xdr:col>
      <xdr:colOff>416467</xdr:colOff>
      <xdr:row>79</xdr:row>
      <xdr:rowOff>223348</xdr:rowOff>
    </xdr:to>
    <xdr:grpSp>
      <xdr:nvGrpSpPr>
        <xdr:cNvPr id="383" name="Nhóm 223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GrpSpPr/>
      </xdr:nvGrpSpPr>
      <xdr:grpSpPr>
        <a:xfrm>
          <a:off x="5593655" y="19391403"/>
          <a:ext cx="143205" cy="181302"/>
          <a:chOff x="10150364" y="1872155"/>
          <a:chExt cx="143205" cy="181302"/>
        </a:xfrm>
      </xdr:grpSpPr>
      <xdr:cxnSp macro="">
        <xdr:nvCxnSpPr>
          <xdr:cNvPr id="384" name="Đường nối Thẳng 224">
            <a:extLst>
              <a:ext uri="{FF2B5EF4-FFF2-40B4-BE49-F238E27FC236}">
                <a16:creationId xmlns:a16="http://schemas.microsoft.com/office/drawing/2014/main" id="{00000000-0008-0000-0000-000080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5" name="Đường nối Thẳng 225">
            <a:extLst>
              <a:ext uri="{FF2B5EF4-FFF2-40B4-BE49-F238E27FC236}">
                <a16:creationId xmlns:a16="http://schemas.microsoft.com/office/drawing/2014/main" id="{00000000-0008-0000-0000-000081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81</xdr:row>
      <xdr:rowOff>42046</xdr:rowOff>
    </xdr:from>
    <xdr:to>
      <xdr:col>11</xdr:col>
      <xdr:colOff>416467</xdr:colOff>
      <xdr:row>81</xdr:row>
      <xdr:rowOff>223348</xdr:rowOff>
    </xdr:to>
    <xdr:grpSp>
      <xdr:nvGrpSpPr>
        <xdr:cNvPr id="386" name="Nhóm 229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GrpSpPr/>
      </xdr:nvGrpSpPr>
      <xdr:grpSpPr>
        <a:xfrm>
          <a:off x="5593655" y="19881260"/>
          <a:ext cx="143205" cy="181302"/>
          <a:chOff x="10150364" y="1872155"/>
          <a:chExt cx="143205" cy="181302"/>
        </a:xfrm>
      </xdr:grpSpPr>
      <xdr:cxnSp macro="">
        <xdr:nvCxnSpPr>
          <xdr:cNvPr id="387" name="Đường nối Thẳng 230">
            <a:extLst>
              <a:ext uri="{FF2B5EF4-FFF2-40B4-BE49-F238E27FC236}">
                <a16:creationId xmlns:a16="http://schemas.microsoft.com/office/drawing/2014/main" id="{00000000-0008-0000-0000-000083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8" name="Đường nối Thẳng 231">
            <a:extLst>
              <a:ext uri="{FF2B5EF4-FFF2-40B4-BE49-F238E27FC236}">
                <a16:creationId xmlns:a16="http://schemas.microsoft.com/office/drawing/2014/main" id="{00000000-0008-0000-0000-000084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82</xdr:row>
      <xdr:rowOff>32846</xdr:rowOff>
    </xdr:from>
    <xdr:to>
      <xdr:col>12</xdr:col>
      <xdr:colOff>499246</xdr:colOff>
      <xdr:row>82</xdr:row>
      <xdr:rowOff>214148</xdr:rowOff>
    </xdr:to>
    <xdr:grpSp>
      <xdr:nvGrpSpPr>
        <xdr:cNvPr id="389" name="Nhóm 23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GrpSpPr/>
      </xdr:nvGrpSpPr>
      <xdr:grpSpPr>
        <a:xfrm>
          <a:off x="6467049" y="20116989"/>
          <a:ext cx="128197" cy="181302"/>
          <a:chOff x="10055012" y="2326727"/>
          <a:chExt cx="128197" cy="181302"/>
        </a:xfrm>
      </xdr:grpSpPr>
      <xdr:cxnSp macro="">
        <xdr:nvCxnSpPr>
          <xdr:cNvPr id="390" name="Đường nối Thẳng 233">
            <a:extLst>
              <a:ext uri="{FF2B5EF4-FFF2-40B4-BE49-F238E27FC236}">
                <a16:creationId xmlns:a16="http://schemas.microsoft.com/office/drawing/2014/main" id="{00000000-0008-0000-0000-000086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1" name="Đường nối Thẳng 234">
            <a:extLst>
              <a:ext uri="{FF2B5EF4-FFF2-40B4-BE49-F238E27FC236}">
                <a16:creationId xmlns:a16="http://schemas.microsoft.com/office/drawing/2014/main" id="{00000000-0008-0000-0000-000087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83</xdr:row>
      <xdr:rowOff>42046</xdr:rowOff>
    </xdr:from>
    <xdr:to>
      <xdr:col>11</xdr:col>
      <xdr:colOff>416467</xdr:colOff>
      <xdr:row>83</xdr:row>
      <xdr:rowOff>223348</xdr:rowOff>
    </xdr:to>
    <xdr:grpSp>
      <xdr:nvGrpSpPr>
        <xdr:cNvPr id="392" name="Nhóm 220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GrpSpPr/>
      </xdr:nvGrpSpPr>
      <xdr:grpSpPr>
        <a:xfrm>
          <a:off x="5593655" y="20371117"/>
          <a:ext cx="143205" cy="181302"/>
          <a:chOff x="10150364" y="1872155"/>
          <a:chExt cx="143205" cy="181302"/>
        </a:xfrm>
      </xdr:grpSpPr>
      <xdr:cxnSp macro="">
        <xdr:nvCxnSpPr>
          <xdr:cNvPr id="393" name="Đường nối Thẳng 221">
            <a:extLst>
              <a:ext uri="{FF2B5EF4-FFF2-40B4-BE49-F238E27FC236}">
                <a16:creationId xmlns:a16="http://schemas.microsoft.com/office/drawing/2014/main" id="{00000000-0008-0000-0000-000089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4" name="Đường nối Thẳng 222">
            <a:extLst>
              <a:ext uri="{FF2B5EF4-FFF2-40B4-BE49-F238E27FC236}">
                <a16:creationId xmlns:a16="http://schemas.microsoft.com/office/drawing/2014/main" id="{00000000-0008-0000-0000-00008A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85</xdr:row>
      <xdr:rowOff>32846</xdr:rowOff>
    </xdr:from>
    <xdr:to>
      <xdr:col>12</xdr:col>
      <xdr:colOff>499246</xdr:colOff>
      <xdr:row>85</xdr:row>
      <xdr:rowOff>214148</xdr:rowOff>
    </xdr:to>
    <xdr:grpSp>
      <xdr:nvGrpSpPr>
        <xdr:cNvPr id="395" name="Nhóm 235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GrpSpPr/>
      </xdr:nvGrpSpPr>
      <xdr:grpSpPr>
        <a:xfrm>
          <a:off x="6467049" y="20851775"/>
          <a:ext cx="128197" cy="181302"/>
          <a:chOff x="10055012" y="2326727"/>
          <a:chExt cx="128197" cy="181302"/>
        </a:xfrm>
      </xdr:grpSpPr>
      <xdr:cxnSp macro="">
        <xdr:nvCxnSpPr>
          <xdr:cNvPr id="396" name="Đường nối Thẳng 236">
            <a:extLst>
              <a:ext uri="{FF2B5EF4-FFF2-40B4-BE49-F238E27FC236}">
                <a16:creationId xmlns:a16="http://schemas.microsoft.com/office/drawing/2014/main" id="{00000000-0008-0000-0000-00008C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7" name="Đường nối Thẳng 237">
            <a:extLst>
              <a:ext uri="{FF2B5EF4-FFF2-40B4-BE49-F238E27FC236}">
                <a16:creationId xmlns:a16="http://schemas.microsoft.com/office/drawing/2014/main" id="{00000000-0008-0000-0000-00008D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86</xdr:row>
      <xdr:rowOff>42046</xdr:rowOff>
    </xdr:from>
    <xdr:to>
      <xdr:col>11</xdr:col>
      <xdr:colOff>416467</xdr:colOff>
      <xdr:row>86</xdr:row>
      <xdr:rowOff>223348</xdr:rowOff>
    </xdr:to>
    <xdr:grpSp>
      <xdr:nvGrpSpPr>
        <xdr:cNvPr id="398" name="Nhóm 238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GrpSpPr/>
      </xdr:nvGrpSpPr>
      <xdr:grpSpPr>
        <a:xfrm>
          <a:off x="5593655" y="21105903"/>
          <a:ext cx="143205" cy="181302"/>
          <a:chOff x="10150364" y="1872155"/>
          <a:chExt cx="143205" cy="181302"/>
        </a:xfrm>
      </xdr:grpSpPr>
      <xdr:cxnSp macro="">
        <xdr:nvCxnSpPr>
          <xdr:cNvPr id="399" name="Đường nối Thẳng 239">
            <a:extLst>
              <a:ext uri="{FF2B5EF4-FFF2-40B4-BE49-F238E27FC236}">
                <a16:creationId xmlns:a16="http://schemas.microsoft.com/office/drawing/2014/main" id="{00000000-0008-0000-0000-00008F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0" name="Đường nối Thẳng 240">
            <a:extLst>
              <a:ext uri="{FF2B5EF4-FFF2-40B4-BE49-F238E27FC236}">
                <a16:creationId xmlns:a16="http://schemas.microsoft.com/office/drawing/2014/main" id="{00000000-0008-0000-0000-000090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88</xdr:row>
      <xdr:rowOff>42046</xdr:rowOff>
    </xdr:from>
    <xdr:to>
      <xdr:col>11</xdr:col>
      <xdr:colOff>416467</xdr:colOff>
      <xdr:row>88</xdr:row>
      <xdr:rowOff>223348</xdr:rowOff>
    </xdr:to>
    <xdr:grpSp>
      <xdr:nvGrpSpPr>
        <xdr:cNvPr id="401" name="Nhóm 241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GrpSpPr/>
      </xdr:nvGrpSpPr>
      <xdr:grpSpPr>
        <a:xfrm>
          <a:off x="5593655" y="21595760"/>
          <a:ext cx="143205" cy="181302"/>
          <a:chOff x="10150364" y="1872155"/>
          <a:chExt cx="143205" cy="181302"/>
        </a:xfrm>
      </xdr:grpSpPr>
      <xdr:cxnSp macro="">
        <xdr:nvCxnSpPr>
          <xdr:cNvPr id="402" name="Đường nối Thẳng 242">
            <a:extLst>
              <a:ext uri="{FF2B5EF4-FFF2-40B4-BE49-F238E27FC236}">
                <a16:creationId xmlns:a16="http://schemas.microsoft.com/office/drawing/2014/main" id="{00000000-0008-0000-0000-000092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3" name="Đường nối Thẳng 243">
            <a:extLst>
              <a:ext uri="{FF2B5EF4-FFF2-40B4-BE49-F238E27FC236}">
                <a16:creationId xmlns:a16="http://schemas.microsoft.com/office/drawing/2014/main" id="{00000000-0008-0000-0000-000093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91</xdr:row>
      <xdr:rowOff>42046</xdr:rowOff>
    </xdr:from>
    <xdr:to>
      <xdr:col>11</xdr:col>
      <xdr:colOff>416467</xdr:colOff>
      <xdr:row>91</xdr:row>
      <xdr:rowOff>223348</xdr:rowOff>
    </xdr:to>
    <xdr:grpSp>
      <xdr:nvGrpSpPr>
        <xdr:cNvPr id="404" name="Nhóm 250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GrpSpPr/>
      </xdr:nvGrpSpPr>
      <xdr:grpSpPr>
        <a:xfrm>
          <a:off x="5593655" y="22330546"/>
          <a:ext cx="143205" cy="181302"/>
          <a:chOff x="10150364" y="1872155"/>
          <a:chExt cx="143205" cy="181302"/>
        </a:xfrm>
      </xdr:grpSpPr>
      <xdr:cxnSp macro="">
        <xdr:nvCxnSpPr>
          <xdr:cNvPr id="405" name="Đường nối Thẳng 251">
            <a:extLst>
              <a:ext uri="{FF2B5EF4-FFF2-40B4-BE49-F238E27FC236}">
                <a16:creationId xmlns:a16="http://schemas.microsoft.com/office/drawing/2014/main" id="{00000000-0008-0000-0000-000095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6" name="Đường nối Thẳng 252">
            <a:extLst>
              <a:ext uri="{FF2B5EF4-FFF2-40B4-BE49-F238E27FC236}">
                <a16:creationId xmlns:a16="http://schemas.microsoft.com/office/drawing/2014/main" id="{00000000-0008-0000-0000-000096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92</xdr:row>
      <xdr:rowOff>32846</xdr:rowOff>
    </xdr:from>
    <xdr:to>
      <xdr:col>12</xdr:col>
      <xdr:colOff>499246</xdr:colOff>
      <xdr:row>92</xdr:row>
      <xdr:rowOff>214148</xdr:rowOff>
    </xdr:to>
    <xdr:grpSp>
      <xdr:nvGrpSpPr>
        <xdr:cNvPr id="407" name="Nhóm 253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GrpSpPr/>
      </xdr:nvGrpSpPr>
      <xdr:grpSpPr>
        <a:xfrm>
          <a:off x="6467049" y="22566275"/>
          <a:ext cx="128197" cy="181302"/>
          <a:chOff x="10055012" y="2326727"/>
          <a:chExt cx="128197" cy="181302"/>
        </a:xfrm>
      </xdr:grpSpPr>
      <xdr:cxnSp macro="">
        <xdr:nvCxnSpPr>
          <xdr:cNvPr id="408" name="Đường nối Thẳng 254">
            <a:extLst>
              <a:ext uri="{FF2B5EF4-FFF2-40B4-BE49-F238E27FC236}">
                <a16:creationId xmlns:a16="http://schemas.microsoft.com/office/drawing/2014/main" id="{00000000-0008-0000-0000-000098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9" name="Đường nối Thẳng 255">
            <a:extLst>
              <a:ext uri="{FF2B5EF4-FFF2-40B4-BE49-F238E27FC236}">
                <a16:creationId xmlns:a16="http://schemas.microsoft.com/office/drawing/2014/main" id="{00000000-0008-0000-0000-000099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93</xdr:row>
      <xdr:rowOff>42046</xdr:rowOff>
    </xdr:from>
    <xdr:to>
      <xdr:col>11</xdr:col>
      <xdr:colOff>416467</xdr:colOff>
      <xdr:row>93</xdr:row>
      <xdr:rowOff>223348</xdr:rowOff>
    </xdr:to>
    <xdr:grpSp>
      <xdr:nvGrpSpPr>
        <xdr:cNvPr id="410" name="Nhóm 256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GrpSpPr/>
      </xdr:nvGrpSpPr>
      <xdr:grpSpPr>
        <a:xfrm>
          <a:off x="5593655" y="22820403"/>
          <a:ext cx="143205" cy="181302"/>
          <a:chOff x="10150364" y="1872155"/>
          <a:chExt cx="143205" cy="181302"/>
        </a:xfrm>
      </xdr:grpSpPr>
      <xdr:cxnSp macro="">
        <xdr:nvCxnSpPr>
          <xdr:cNvPr id="411" name="Đường nối Thẳng 257">
            <a:extLst>
              <a:ext uri="{FF2B5EF4-FFF2-40B4-BE49-F238E27FC236}">
                <a16:creationId xmlns:a16="http://schemas.microsoft.com/office/drawing/2014/main" id="{00000000-0008-0000-0000-00009B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2" name="Đường nối Thẳng 258">
            <a:extLst>
              <a:ext uri="{FF2B5EF4-FFF2-40B4-BE49-F238E27FC236}">
                <a16:creationId xmlns:a16="http://schemas.microsoft.com/office/drawing/2014/main" id="{00000000-0008-0000-0000-00009C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94</xdr:row>
      <xdr:rowOff>42046</xdr:rowOff>
    </xdr:from>
    <xdr:to>
      <xdr:col>11</xdr:col>
      <xdr:colOff>416467</xdr:colOff>
      <xdr:row>94</xdr:row>
      <xdr:rowOff>223348</xdr:rowOff>
    </xdr:to>
    <xdr:grpSp>
      <xdr:nvGrpSpPr>
        <xdr:cNvPr id="413" name="Nhóm 25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GrpSpPr/>
      </xdr:nvGrpSpPr>
      <xdr:grpSpPr>
        <a:xfrm>
          <a:off x="5593655" y="23065332"/>
          <a:ext cx="143205" cy="181302"/>
          <a:chOff x="10150364" y="1872155"/>
          <a:chExt cx="143205" cy="181302"/>
        </a:xfrm>
      </xdr:grpSpPr>
      <xdr:cxnSp macro="">
        <xdr:nvCxnSpPr>
          <xdr:cNvPr id="414" name="Đường nối Thẳng 260">
            <a:extLst>
              <a:ext uri="{FF2B5EF4-FFF2-40B4-BE49-F238E27FC236}">
                <a16:creationId xmlns:a16="http://schemas.microsoft.com/office/drawing/2014/main" id="{00000000-0008-0000-0000-00009E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5" name="Đường nối Thẳng 261">
            <a:extLst>
              <a:ext uri="{FF2B5EF4-FFF2-40B4-BE49-F238E27FC236}">
                <a16:creationId xmlns:a16="http://schemas.microsoft.com/office/drawing/2014/main" id="{00000000-0008-0000-0000-00009F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96</xdr:row>
      <xdr:rowOff>32846</xdr:rowOff>
    </xdr:from>
    <xdr:to>
      <xdr:col>12</xdr:col>
      <xdr:colOff>499246</xdr:colOff>
      <xdr:row>96</xdr:row>
      <xdr:rowOff>214148</xdr:rowOff>
    </xdr:to>
    <xdr:grpSp>
      <xdr:nvGrpSpPr>
        <xdr:cNvPr id="416" name="Nhóm 26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GrpSpPr/>
      </xdr:nvGrpSpPr>
      <xdr:grpSpPr>
        <a:xfrm>
          <a:off x="6467049" y="23545989"/>
          <a:ext cx="128197" cy="181302"/>
          <a:chOff x="10055012" y="2326727"/>
          <a:chExt cx="128197" cy="181302"/>
        </a:xfrm>
      </xdr:grpSpPr>
      <xdr:cxnSp macro="">
        <xdr:nvCxnSpPr>
          <xdr:cNvPr id="417" name="Đường nối Thẳng 263">
            <a:extLst>
              <a:ext uri="{FF2B5EF4-FFF2-40B4-BE49-F238E27FC236}">
                <a16:creationId xmlns:a16="http://schemas.microsoft.com/office/drawing/2014/main" id="{00000000-0008-0000-0000-0000A1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8" name="Đường nối Thẳng 264">
            <a:extLst>
              <a:ext uri="{FF2B5EF4-FFF2-40B4-BE49-F238E27FC236}">
                <a16:creationId xmlns:a16="http://schemas.microsoft.com/office/drawing/2014/main" id="{00000000-0008-0000-0000-0000A2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97</xdr:row>
      <xdr:rowOff>32846</xdr:rowOff>
    </xdr:from>
    <xdr:to>
      <xdr:col>12</xdr:col>
      <xdr:colOff>499246</xdr:colOff>
      <xdr:row>97</xdr:row>
      <xdr:rowOff>214148</xdr:rowOff>
    </xdr:to>
    <xdr:grpSp>
      <xdr:nvGrpSpPr>
        <xdr:cNvPr id="419" name="Nhóm 265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GrpSpPr/>
      </xdr:nvGrpSpPr>
      <xdr:grpSpPr>
        <a:xfrm>
          <a:off x="6467049" y="23790917"/>
          <a:ext cx="128197" cy="181302"/>
          <a:chOff x="10055012" y="2326727"/>
          <a:chExt cx="128197" cy="181302"/>
        </a:xfrm>
      </xdr:grpSpPr>
      <xdr:cxnSp macro="">
        <xdr:nvCxnSpPr>
          <xdr:cNvPr id="420" name="Đường nối Thẳng 266">
            <a:extLst>
              <a:ext uri="{FF2B5EF4-FFF2-40B4-BE49-F238E27FC236}">
                <a16:creationId xmlns:a16="http://schemas.microsoft.com/office/drawing/2014/main" id="{00000000-0008-0000-0000-0000A4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1" name="Đường nối Thẳng 267">
            <a:extLst>
              <a:ext uri="{FF2B5EF4-FFF2-40B4-BE49-F238E27FC236}">
                <a16:creationId xmlns:a16="http://schemas.microsoft.com/office/drawing/2014/main" id="{00000000-0008-0000-0000-0000A5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99</xdr:row>
      <xdr:rowOff>32846</xdr:rowOff>
    </xdr:from>
    <xdr:to>
      <xdr:col>12</xdr:col>
      <xdr:colOff>499246</xdr:colOff>
      <xdr:row>99</xdr:row>
      <xdr:rowOff>214148</xdr:rowOff>
    </xdr:to>
    <xdr:grpSp>
      <xdr:nvGrpSpPr>
        <xdr:cNvPr id="422" name="Nhóm 268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GrpSpPr/>
      </xdr:nvGrpSpPr>
      <xdr:grpSpPr>
        <a:xfrm>
          <a:off x="6467049" y="24280775"/>
          <a:ext cx="128197" cy="181302"/>
          <a:chOff x="10055012" y="2326727"/>
          <a:chExt cx="128197" cy="181302"/>
        </a:xfrm>
      </xdr:grpSpPr>
      <xdr:cxnSp macro="">
        <xdr:nvCxnSpPr>
          <xdr:cNvPr id="423" name="Đường nối Thẳng 269">
            <a:extLst>
              <a:ext uri="{FF2B5EF4-FFF2-40B4-BE49-F238E27FC236}">
                <a16:creationId xmlns:a16="http://schemas.microsoft.com/office/drawing/2014/main" id="{00000000-0008-0000-0000-0000A7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4" name="Đường nối Thẳng 270">
            <a:extLst>
              <a:ext uri="{FF2B5EF4-FFF2-40B4-BE49-F238E27FC236}">
                <a16:creationId xmlns:a16="http://schemas.microsoft.com/office/drawing/2014/main" id="{00000000-0008-0000-0000-0000A8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98</xdr:row>
      <xdr:rowOff>42046</xdr:rowOff>
    </xdr:from>
    <xdr:to>
      <xdr:col>11</xdr:col>
      <xdr:colOff>416467</xdr:colOff>
      <xdr:row>98</xdr:row>
      <xdr:rowOff>223348</xdr:rowOff>
    </xdr:to>
    <xdr:grpSp>
      <xdr:nvGrpSpPr>
        <xdr:cNvPr id="425" name="Nhóm 27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GrpSpPr/>
      </xdr:nvGrpSpPr>
      <xdr:grpSpPr>
        <a:xfrm>
          <a:off x="5593655" y="24045046"/>
          <a:ext cx="143205" cy="181302"/>
          <a:chOff x="10150364" y="1872155"/>
          <a:chExt cx="143205" cy="181302"/>
        </a:xfrm>
      </xdr:grpSpPr>
      <xdr:cxnSp macro="">
        <xdr:nvCxnSpPr>
          <xdr:cNvPr id="426" name="Đường nối Thẳng 272">
            <a:extLst>
              <a:ext uri="{FF2B5EF4-FFF2-40B4-BE49-F238E27FC236}">
                <a16:creationId xmlns:a16="http://schemas.microsoft.com/office/drawing/2014/main" id="{00000000-0008-0000-0000-0000AA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7" name="Đường nối Thẳng 273">
            <a:extLst>
              <a:ext uri="{FF2B5EF4-FFF2-40B4-BE49-F238E27FC236}">
                <a16:creationId xmlns:a16="http://schemas.microsoft.com/office/drawing/2014/main" id="{00000000-0008-0000-0000-0000AB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100</xdr:row>
      <xdr:rowOff>32846</xdr:rowOff>
    </xdr:from>
    <xdr:to>
      <xdr:col>12</xdr:col>
      <xdr:colOff>499246</xdr:colOff>
      <xdr:row>100</xdr:row>
      <xdr:rowOff>214148</xdr:rowOff>
    </xdr:to>
    <xdr:grpSp>
      <xdr:nvGrpSpPr>
        <xdr:cNvPr id="428" name="Nhóm 274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GrpSpPr/>
      </xdr:nvGrpSpPr>
      <xdr:grpSpPr>
        <a:xfrm>
          <a:off x="6467049" y="24525703"/>
          <a:ext cx="128197" cy="181302"/>
          <a:chOff x="10055012" y="2326727"/>
          <a:chExt cx="128197" cy="181302"/>
        </a:xfrm>
      </xdr:grpSpPr>
      <xdr:cxnSp macro="">
        <xdr:nvCxnSpPr>
          <xdr:cNvPr id="429" name="Đường nối Thẳng 275">
            <a:extLst>
              <a:ext uri="{FF2B5EF4-FFF2-40B4-BE49-F238E27FC236}">
                <a16:creationId xmlns:a16="http://schemas.microsoft.com/office/drawing/2014/main" id="{00000000-0008-0000-0000-0000AD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" name="Đường nối Thẳng 276">
            <a:extLst>
              <a:ext uri="{FF2B5EF4-FFF2-40B4-BE49-F238E27FC236}">
                <a16:creationId xmlns:a16="http://schemas.microsoft.com/office/drawing/2014/main" id="{00000000-0008-0000-0000-0000AE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101</xdr:row>
      <xdr:rowOff>42046</xdr:rowOff>
    </xdr:from>
    <xdr:to>
      <xdr:col>11</xdr:col>
      <xdr:colOff>416467</xdr:colOff>
      <xdr:row>101</xdr:row>
      <xdr:rowOff>223348</xdr:rowOff>
    </xdr:to>
    <xdr:grpSp>
      <xdr:nvGrpSpPr>
        <xdr:cNvPr id="431" name="Nhóm 277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GrpSpPr/>
      </xdr:nvGrpSpPr>
      <xdr:grpSpPr>
        <a:xfrm>
          <a:off x="5593655" y="24779832"/>
          <a:ext cx="143205" cy="181302"/>
          <a:chOff x="10150364" y="1872155"/>
          <a:chExt cx="143205" cy="181302"/>
        </a:xfrm>
      </xdr:grpSpPr>
      <xdr:cxnSp macro="">
        <xdr:nvCxnSpPr>
          <xdr:cNvPr id="432" name="Đường nối Thẳng 278">
            <a:extLst>
              <a:ext uri="{FF2B5EF4-FFF2-40B4-BE49-F238E27FC236}">
                <a16:creationId xmlns:a16="http://schemas.microsoft.com/office/drawing/2014/main" id="{00000000-0008-0000-0000-0000B0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" name="Đường nối Thẳng 279">
            <a:extLst>
              <a:ext uri="{FF2B5EF4-FFF2-40B4-BE49-F238E27FC236}">
                <a16:creationId xmlns:a16="http://schemas.microsoft.com/office/drawing/2014/main" id="{00000000-0008-0000-0000-0000B1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102</xdr:row>
      <xdr:rowOff>42046</xdr:rowOff>
    </xdr:from>
    <xdr:to>
      <xdr:col>11</xdr:col>
      <xdr:colOff>416467</xdr:colOff>
      <xdr:row>102</xdr:row>
      <xdr:rowOff>223348</xdr:rowOff>
    </xdr:to>
    <xdr:grpSp>
      <xdr:nvGrpSpPr>
        <xdr:cNvPr id="434" name="Nhóm 280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GrpSpPr/>
      </xdr:nvGrpSpPr>
      <xdr:grpSpPr>
        <a:xfrm>
          <a:off x="5593655" y="25024760"/>
          <a:ext cx="143205" cy="181302"/>
          <a:chOff x="10150364" y="1872155"/>
          <a:chExt cx="143205" cy="181302"/>
        </a:xfrm>
      </xdr:grpSpPr>
      <xdr:cxnSp macro="">
        <xdr:nvCxnSpPr>
          <xdr:cNvPr id="435" name="Đường nối Thẳng 281">
            <a:extLst>
              <a:ext uri="{FF2B5EF4-FFF2-40B4-BE49-F238E27FC236}">
                <a16:creationId xmlns:a16="http://schemas.microsoft.com/office/drawing/2014/main" id="{00000000-0008-0000-0000-0000B3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" name="Đường nối Thẳng 282">
            <a:extLst>
              <a:ext uri="{FF2B5EF4-FFF2-40B4-BE49-F238E27FC236}">
                <a16:creationId xmlns:a16="http://schemas.microsoft.com/office/drawing/2014/main" id="{00000000-0008-0000-0000-0000B4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103</xdr:row>
      <xdr:rowOff>32846</xdr:rowOff>
    </xdr:from>
    <xdr:to>
      <xdr:col>12</xdr:col>
      <xdr:colOff>499246</xdr:colOff>
      <xdr:row>103</xdr:row>
      <xdr:rowOff>214148</xdr:rowOff>
    </xdr:to>
    <xdr:grpSp>
      <xdr:nvGrpSpPr>
        <xdr:cNvPr id="437" name="Nhóm 283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GrpSpPr/>
      </xdr:nvGrpSpPr>
      <xdr:grpSpPr>
        <a:xfrm>
          <a:off x="6467049" y="25260489"/>
          <a:ext cx="128197" cy="181302"/>
          <a:chOff x="10055012" y="2326727"/>
          <a:chExt cx="128197" cy="181302"/>
        </a:xfrm>
      </xdr:grpSpPr>
      <xdr:cxnSp macro="">
        <xdr:nvCxnSpPr>
          <xdr:cNvPr id="438" name="Đường nối Thẳng 284">
            <a:extLst>
              <a:ext uri="{FF2B5EF4-FFF2-40B4-BE49-F238E27FC236}">
                <a16:creationId xmlns:a16="http://schemas.microsoft.com/office/drawing/2014/main" id="{00000000-0008-0000-0000-0000B6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9" name="Đường nối Thẳng 285">
            <a:extLst>
              <a:ext uri="{FF2B5EF4-FFF2-40B4-BE49-F238E27FC236}">
                <a16:creationId xmlns:a16="http://schemas.microsoft.com/office/drawing/2014/main" id="{00000000-0008-0000-0000-0000B7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104</xdr:row>
      <xdr:rowOff>42046</xdr:rowOff>
    </xdr:from>
    <xdr:to>
      <xdr:col>11</xdr:col>
      <xdr:colOff>416467</xdr:colOff>
      <xdr:row>104</xdr:row>
      <xdr:rowOff>223348</xdr:rowOff>
    </xdr:to>
    <xdr:grpSp>
      <xdr:nvGrpSpPr>
        <xdr:cNvPr id="440" name="Nhóm 286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GrpSpPr/>
      </xdr:nvGrpSpPr>
      <xdr:grpSpPr>
        <a:xfrm>
          <a:off x="5593655" y="25514617"/>
          <a:ext cx="143205" cy="181302"/>
          <a:chOff x="10150364" y="1872155"/>
          <a:chExt cx="143205" cy="181302"/>
        </a:xfrm>
      </xdr:grpSpPr>
      <xdr:cxnSp macro="">
        <xdr:nvCxnSpPr>
          <xdr:cNvPr id="441" name="Đường nối Thẳng 287">
            <a:extLst>
              <a:ext uri="{FF2B5EF4-FFF2-40B4-BE49-F238E27FC236}">
                <a16:creationId xmlns:a16="http://schemas.microsoft.com/office/drawing/2014/main" id="{00000000-0008-0000-0000-0000B9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2" name="Đường nối Thẳng 288">
            <a:extLst>
              <a:ext uri="{FF2B5EF4-FFF2-40B4-BE49-F238E27FC236}">
                <a16:creationId xmlns:a16="http://schemas.microsoft.com/office/drawing/2014/main" id="{00000000-0008-0000-0000-0000BA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105</xdr:row>
      <xdr:rowOff>42046</xdr:rowOff>
    </xdr:from>
    <xdr:to>
      <xdr:col>11</xdr:col>
      <xdr:colOff>416467</xdr:colOff>
      <xdr:row>105</xdr:row>
      <xdr:rowOff>223348</xdr:rowOff>
    </xdr:to>
    <xdr:grpSp>
      <xdr:nvGrpSpPr>
        <xdr:cNvPr id="443" name="Nhóm 289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GrpSpPr/>
      </xdr:nvGrpSpPr>
      <xdr:grpSpPr>
        <a:xfrm>
          <a:off x="5593655" y="25759546"/>
          <a:ext cx="143205" cy="181302"/>
          <a:chOff x="10150364" y="1872155"/>
          <a:chExt cx="143205" cy="181302"/>
        </a:xfrm>
      </xdr:grpSpPr>
      <xdr:cxnSp macro="">
        <xdr:nvCxnSpPr>
          <xdr:cNvPr id="444" name="Đường nối Thẳng 290">
            <a:extLst>
              <a:ext uri="{FF2B5EF4-FFF2-40B4-BE49-F238E27FC236}">
                <a16:creationId xmlns:a16="http://schemas.microsoft.com/office/drawing/2014/main" id="{00000000-0008-0000-0000-0000BC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5" name="Đường nối Thẳng 291">
            <a:extLst>
              <a:ext uri="{FF2B5EF4-FFF2-40B4-BE49-F238E27FC236}">
                <a16:creationId xmlns:a16="http://schemas.microsoft.com/office/drawing/2014/main" id="{00000000-0008-0000-0000-0000BD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106</xdr:row>
      <xdr:rowOff>32846</xdr:rowOff>
    </xdr:from>
    <xdr:to>
      <xdr:col>12</xdr:col>
      <xdr:colOff>499246</xdr:colOff>
      <xdr:row>106</xdr:row>
      <xdr:rowOff>214148</xdr:rowOff>
    </xdr:to>
    <xdr:grpSp>
      <xdr:nvGrpSpPr>
        <xdr:cNvPr id="446" name="Nhóm 29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GrpSpPr/>
      </xdr:nvGrpSpPr>
      <xdr:grpSpPr>
        <a:xfrm>
          <a:off x="6467049" y="25995275"/>
          <a:ext cx="128197" cy="181302"/>
          <a:chOff x="10055012" y="2326727"/>
          <a:chExt cx="128197" cy="181302"/>
        </a:xfrm>
      </xdr:grpSpPr>
      <xdr:cxnSp macro="">
        <xdr:nvCxnSpPr>
          <xdr:cNvPr id="447" name="Đường nối Thẳng 293">
            <a:extLst>
              <a:ext uri="{FF2B5EF4-FFF2-40B4-BE49-F238E27FC236}">
                <a16:creationId xmlns:a16="http://schemas.microsoft.com/office/drawing/2014/main" id="{00000000-0008-0000-0000-0000BF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8" name="Đường nối Thẳng 294">
            <a:extLst>
              <a:ext uri="{FF2B5EF4-FFF2-40B4-BE49-F238E27FC236}">
                <a16:creationId xmlns:a16="http://schemas.microsoft.com/office/drawing/2014/main" id="{00000000-0008-0000-0000-0000C0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107</xdr:row>
      <xdr:rowOff>32846</xdr:rowOff>
    </xdr:from>
    <xdr:to>
      <xdr:col>12</xdr:col>
      <xdr:colOff>499246</xdr:colOff>
      <xdr:row>107</xdr:row>
      <xdr:rowOff>214148</xdr:rowOff>
    </xdr:to>
    <xdr:grpSp>
      <xdr:nvGrpSpPr>
        <xdr:cNvPr id="449" name="Nhóm 295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GrpSpPr/>
      </xdr:nvGrpSpPr>
      <xdr:grpSpPr>
        <a:xfrm>
          <a:off x="6467049" y="26240203"/>
          <a:ext cx="128197" cy="181302"/>
          <a:chOff x="10055012" y="2326727"/>
          <a:chExt cx="128197" cy="181302"/>
        </a:xfrm>
      </xdr:grpSpPr>
      <xdr:cxnSp macro="">
        <xdr:nvCxnSpPr>
          <xdr:cNvPr id="450" name="Đường nối Thẳng 296">
            <a:extLst>
              <a:ext uri="{FF2B5EF4-FFF2-40B4-BE49-F238E27FC236}">
                <a16:creationId xmlns:a16="http://schemas.microsoft.com/office/drawing/2014/main" id="{00000000-0008-0000-0000-0000C2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1" name="Đường nối Thẳng 297">
            <a:extLst>
              <a:ext uri="{FF2B5EF4-FFF2-40B4-BE49-F238E27FC236}">
                <a16:creationId xmlns:a16="http://schemas.microsoft.com/office/drawing/2014/main" id="{00000000-0008-0000-0000-0000C3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108</xdr:row>
      <xdr:rowOff>42046</xdr:rowOff>
    </xdr:from>
    <xdr:to>
      <xdr:col>11</xdr:col>
      <xdr:colOff>416467</xdr:colOff>
      <xdr:row>108</xdr:row>
      <xdr:rowOff>223348</xdr:rowOff>
    </xdr:to>
    <xdr:grpSp>
      <xdr:nvGrpSpPr>
        <xdr:cNvPr id="452" name="Nhóm 298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GrpSpPr/>
      </xdr:nvGrpSpPr>
      <xdr:grpSpPr>
        <a:xfrm>
          <a:off x="5593655" y="26494332"/>
          <a:ext cx="143205" cy="181302"/>
          <a:chOff x="10150364" y="1872155"/>
          <a:chExt cx="143205" cy="181302"/>
        </a:xfrm>
      </xdr:grpSpPr>
      <xdr:cxnSp macro="">
        <xdr:nvCxnSpPr>
          <xdr:cNvPr id="453" name="Đường nối Thẳng 299">
            <a:extLst>
              <a:ext uri="{FF2B5EF4-FFF2-40B4-BE49-F238E27FC236}">
                <a16:creationId xmlns:a16="http://schemas.microsoft.com/office/drawing/2014/main" id="{00000000-0008-0000-0000-0000C5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4" name="Đường nối Thẳng 300">
            <a:extLst>
              <a:ext uri="{FF2B5EF4-FFF2-40B4-BE49-F238E27FC236}">
                <a16:creationId xmlns:a16="http://schemas.microsoft.com/office/drawing/2014/main" id="{00000000-0008-0000-0000-0000C6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109</xdr:row>
      <xdr:rowOff>42046</xdr:rowOff>
    </xdr:from>
    <xdr:to>
      <xdr:col>11</xdr:col>
      <xdr:colOff>416467</xdr:colOff>
      <xdr:row>109</xdr:row>
      <xdr:rowOff>223348</xdr:rowOff>
    </xdr:to>
    <xdr:grpSp>
      <xdr:nvGrpSpPr>
        <xdr:cNvPr id="455" name="Nhóm 301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GrpSpPr/>
      </xdr:nvGrpSpPr>
      <xdr:grpSpPr>
        <a:xfrm>
          <a:off x="5593655" y="26739260"/>
          <a:ext cx="143205" cy="181302"/>
          <a:chOff x="10150364" y="1872155"/>
          <a:chExt cx="143205" cy="181302"/>
        </a:xfrm>
      </xdr:grpSpPr>
      <xdr:cxnSp macro="">
        <xdr:nvCxnSpPr>
          <xdr:cNvPr id="456" name="Đường nối Thẳng 302">
            <a:extLst>
              <a:ext uri="{FF2B5EF4-FFF2-40B4-BE49-F238E27FC236}">
                <a16:creationId xmlns:a16="http://schemas.microsoft.com/office/drawing/2014/main" id="{00000000-0008-0000-0000-0000C8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7" name="Đường nối Thẳng 303">
            <a:extLst>
              <a:ext uri="{FF2B5EF4-FFF2-40B4-BE49-F238E27FC236}">
                <a16:creationId xmlns:a16="http://schemas.microsoft.com/office/drawing/2014/main" id="{00000000-0008-0000-0000-0000C9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110</xdr:row>
      <xdr:rowOff>32846</xdr:rowOff>
    </xdr:from>
    <xdr:to>
      <xdr:col>12</xdr:col>
      <xdr:colOff>499246</xdr:colOff>
      <xdr:row>110</xdr:row>
      <xdr:rowOff>214148</xdr:rowOff>
    </xdr:to>
    <xdr:grpSp>
      <xdr:nvGrpSpPr>
        <xdr:cNvPr id="458" name="Nhóm 304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GrpSpPr/>
      </xdr:nvGrpSpPr>
      <xdr:grpSpPr>
        <a:xfrm>
          <a:off x="6467049" y="26974989"/>
          <a:ext cx="128197" cy="181302"/>
          <a:chOff x="10055012" y="2326727"/>
          <a:chExt cx="128197" cy="181302"/>
        </a:xfrm>
      </xdr:grpSpPr>
      <xdr:cxnSp macro="">
        <xdr:nvCxnSpPr>
          <xdr:cNvPr id="459" name="Đường nối Thẳng 305">
            <a:extLst>
              <a:ext uri="{FF2B5EF4-FFF2-40B4-BE49-F238E27FC236}">
                <a16:creationId xmlns:a16="http://schemas.microsoft.com/office/drawing/2014/main" id="{00000000-0008-0000-0000-0000CB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0" name="Đường nối Thẳng 306">
            <a:extLst>
              <a:ext uri="{FF2B5EF4-FFF2-40B4-BE49-F238E27FC236}">
                <a16:creationId xmlns:a16="http://schemas.microsoft.com/office/drawing/2014/main" id="{00000000-0008-0000-0000-0000CC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111</xdr:row>
      <xdr:rowOff>32846</xdr:rowOff>
    </xdr:from>
    <xdr:to>
      <xdr:col>12</xdr:col>
      <xdr:colOff>499246</xdr:colOff>
      <xdr:row>111</xdr:row>
      <xdr:rowOff>214148</xdr:rowOff>
    </xdr:to>
    <xdr:grpSp>
      <xdr:nvGrpSpPr>
        <xdr:cNvPr id="461" name="Nhóm 30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GrpSpPr/>
      </xdr:nvGrpSpPr>
      <xdr:grpSpPr>
        <a:xfrm>
          <a:off x="6467049" y="27219917"/>
          <a:ext cx="128197" cy="181302"/>
          <a:chOff x="10055012" y="2326727"/>
          <a:chExt cx="128197" cy="181302"/>
        </a:xfrm>
      </xdr:grpSpPr>
      <xdr:cxnSp macro="">
        <xdr:nvCxnSpPr>
          <xdr:cNvPr id="462" name="Đường nối Thẳng 308">
            <a:extLst>
              <a:ext uri="{FF2B5EF4-FFF2-40B4-BE49-F238E27FC236}">
                <a16:creationId xmlns:a16="http://schemas.microsoft.com/office/drawing/2014/main" id="{00000000-0008-0000-0000-0000CE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3" name="Đường nối Thẳng 309">
            <a:extLst>
              <a:ext uri="{FF2B5EF4-FFF2-40B4-BE49-F238E27FC236}">
                <a16:creationId xmlns:a16="http://schemas.microsoft.com/office/drawing/2014/main" id="{00000000-0008-0000-0000-0000CF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112</xdr:row>
      <xdr:rowOff>42046</xdr:rowOff>
    </xdr:from>
    <xdr:to>
      <xdr:col>11</xdr:col>
      <xdr:colOff>416467</xdr:colOff>
      <xdr:row>112</xdr:row>
      <xdr:rowOff>223348</xdr:rowOff>
    </xdr:to>
    <xdr:grpSp>
      <xdr:nvGrpSpPr>
        <xdr:cNvPr id="464" name="Nhóm 310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GrpSpPr/>
      </xdr:nvGrpSpPr>
      <xdr:grpSpPr>
        <a:xfrm>
          <a:off x="5593655" y="27474046"/>
          <a:ext cx="143205" cy="181302"/>
          <a:chOff x="10150364" y="1872155"/>
          <a:chExt cx="143205" cy="181302"/>
        </a:xfrm>
      </xdr:grpSpPr>
      <xdr:cxnSp macro="">
        <xdr:nvCxnSpPr>
          <xdr:cNvPr id="465" name="Đường nối Thẳng 311">
            <a:extLst>
              <a:ext uri="{FF2B5EF4-FFF2-40B4-BE49-F238E27FC236}">
                <a16:creationId xmlns:a16="http://schemas.microsoft.com/office/drawing/2014/main" id="{00000000-0008-0000-0000-0000D1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6" name="Đường nối Thẳng 312">
            <a:extLst>
              <a:ext uri="{FF2B5EF4-FFF2-40B4-BE49-F238E27FC236}">
                <a16:creationId xmlns:a16="http://schemas.microsoft.com/office/drawing/2014/main" id="{00000000-0008-0000-0000-0000D2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113</xdr:row>
      <xdr:rowOff>32846</xdr:rowOff>
    </xdr:from>
    <xdr:to>
      <xdr:col>12</xdr:col>
      <xdr:colOff>499246</xdr:colOff>
      <xdr:row>113</xdr:row>
      <xdr:rowOff>214148</xdr:rowOff>
    </xdr:to>
    <xdr:grpSp>
      <xdr:nvGrpSpPr>
        <xdr:cNvPr id="467" name="Nhóm 313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GrpSpPr/>
      </xdr:nvGrpSpPr>
      <xdr:grpSpPr>
        <a:xfrm>
          <a:off x="6467049" y="27709775"/>
          <a:ext cx="128197" cy="181302"/>
          <a:chOff x="10055012" y="2326727"/>
          <a:chExt cx="128197" cy="181302"/>
        </a:xfrm>
      </xdr:grpSpPr>
      <xdr:cxnSp macro="">
        <xdr:nvCxnSpPr>
          <xdr:cNvPr id="468" name="Đường nối Thẳng 314">
            <a:extLst>
              <a:ext uri="{FF2B5EF4-FFF2-40B4-BE49-F238E27FC236}">
                <a16:creationId xmlns:a16="http://schemas.microsoft.com/office/drawing/2014/main" id="{00000000-0008-0000-0000-0000D4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9" name="Đường nối Thẳng 315">
            <a:extLst>
              <a:ext uri="{FF2B5EF4-FFF2-40B4-BE49-F238E27FC236}">
                <a16:creationId xmlns:a16="http://schemas.microsoft.com/office/drawing/2014/main" id="{00000000-0008-0000-0000-0000D5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114</xdr:row>
      <xdr:rowOff>42046</xdr:rowOff>
    </xdr:from>
    <xdr:to>
      <xdr:col>11</xdr:col>
      <xdr:colOff>416467</xdr:colOff>
      <xdr:row>114</xdr:row>
      <xdr:rowOff>223348</xdr:rowOff>
    </xdr:to>
    <xdr:grpSp>
      <xdr:nvGrpSpPr>
        <xdr:cNvPr id="470" name="Nhóm 316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GrpSpPr/>
      </xdr:nvGrpSpPr>
      <xdr:grpSpPr>
        <a:xfrm>
          <a:off x="5593655" y="27963903"/>
          <a:ext cx="143205" cy="181302"/>
          <a:chOff x="10150364" y="1872155"/>
          <a:chExt cx="143205" cy="181302"/>
        </a:xfrm>
      </xdr:grpSpPr>
      <xdr:cxnSp macro="">
        <xdr:nvCxnSpPr>
          <xdr:cNvPr id="471" name="Đường nối Thẳng 317">
            <a:extLst>
              <a:ext uri="{FF2B5EF4-FFF2-40B4-BE49-F238E27FC236}">
                <a16:creationId xmlns:a16="http://schemas.microsoft.com/office/drawing/2014/main" id="{00000000-0008-0000-0000-0000D7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2" name="Đường nối Thẳng 318">
            <a:extLst>
              <a:ext uri="{FF2B5EF4-FFF2-40B4-BE49-F238E27FC236}">
                <a16:creationId xmlns:a16="http://schemas.microsoft.com/office/drawing/2014/main" id="{00000000-0008-0000-0000-0000D8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115</xdr:row>
      <xdr:rowOff>32846</xdr:rowOff>
    </xdr:from>
    <xdr:to>
      <xdr:col>12</xdr:col>
      <xdr:colOff>499246</xdr:colOff>
      <xdr:row>115</xdr:row>
      <xdr:rowOff>214148</xdr:rowOff>
    </xdr:to>
    <xdr:grpSp>
      <xdr:nvGrpSpPr>
        <xdr:cNvPr id="473" name="Nhóm 319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GrpSpPr/>
      </xdr:nvGrpSpPr>
      <xdr:grpSpPr>
        <a:xfrm>
          <a:off x="6467049" y="28199632"/>
          <a:ext cx="128197" cy="181302"/>
          <a:chOff x="10055012" y="2326727"/>
          <a:chExt cx="128197" cy="181302"/>
        </a:xfrm>
      </xdr:grpSpPr>
      <xdr:cxnSp macro="">
        <xdr:nvCxnSpPr>
          <xdr:cNvPr id="474" name="Đường nối Thẳng 320">
            <a:extLst>
              <a:ext uri="{FF2B5EF4-FFF2-40B4-BE49-F238E27FC236}">
                <a16:creationId xmlns:a16="http://schemas.microsoft.com/office/drawing/2014/main" id="{00000000-0008-0000-0000-0000DA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5" name="Đường nối Thẳng 321">
            <a:extLst>
              <a:ext uri="{FF2B5EF4-FFF2-40B4-BE49-F238E27FC236}">
                <a16:creationId xmlns:a16="http://schemas.microsoft.com/office/drawing/2014/main" id="{00000000-0008-0000-0000-0000DB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116</xdr:row>
      <xdr:rowOff>32846</xdr:rowOff>
    </xdr:from>
    <xdr:to>
      <xdr:col>12</xdr:col>
      <xdr:colOff>499246</xdr:colOff>
      <xdr:row>116</xdr:row>
      <xdr:rowOff>214148</xdr:rowOff>
    </xdr:to>
    <xdr:grpSp>
      <xdr:nvGrpSpPr>
        <xdr:cNvPr id="476" name="Nhóm 32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GrpSpPr/>
      </xdr:nvGrpSpPr>
      <xdr:grpSpPr>
        <a:xfrm>
          <a:off x="6467049" y="28444560"/>
          <a:ext cx="128197" cy="181302"/>
          <a:chOff x="10055012" y="2326727"/>
          <a:chExt cx="128197" cy="181302"/>
        </a:xfrm>
      </xdr:grpSpPr>
      <xdr:cxnSp macro="">
        <xdr:nvCxnSpPr>
          <xdr:cNvPr id="477" name="Đường nối Thẳng 323">
            <a:extLst>
              <a:ext uri="{FF2B5EF4-FFF2-40B4-BE49-F238E27FC236}">
                <a16:creationId xmlns:a16="http://schemas.microsoft.com/office/drawing/2014/main" id="{00000000-0008-0000-0000-0000DD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8" name="Đường nối Thẳng 324">
            <a:extLst>
              <a:ext uri="{FF2B5EF4-FFF2-40B4-BE49-F238E27FC236}">
                <a16:creationId xmlns:a16="http://schemas.microsoft.com/office/drawing/2014/main" id="{00000000-0008-0000-0000-0000DE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117</xdr:row>
      <xdr:rowOff>32846</xdr:rowOff>
    </xdr:from>
    <xdr:to>
      <xdr:col>12</xdr:col>
      <xdr:colOff>499246</xdr:colOff>
      <xdr:row>117</xdr:row>
      <xdr:rowOff>214148</xdr:rowOff>
    </xdr:to>
    <xdr:grpSp>
      <xdr:nvGrpSpPr>
        <xdr:cNvPr id="479" name="Nhóm 325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GrpSpPr/>
      </xdr:nvGrpSpPr>
      <xdr:grpSpPr>
        <a:xfrm>
          <a:off x="6467049" y="28689489"/>
          <a:ext cx="128197" cy="181302"/>
          <a:chOff x="10055012" y="2326727"/>
          <a:chExt cx="128197" cy="181302"/>
        </a:xfrm>
      </xdr:grpSpPr>
      <xdr:cxnSp macro="">
        <xdr:nvCxnSpPr>
          <xdr:cNvPr id="480" name="Đường nối Thẳng 326">
            <a:extLst>
              <a:ext uri="{FF2B5EF4-FFF2-40B4-BE49-F238E27FC236}">
                <a16:creationId xmlns:a16="http://schemas.microsoft.com/office/drawing/2014/main" id="{00000000-0008-0000-0000-0000E0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1" name="Đường nối Thẳng 327">
            <a:extLst>
              <a:ext uri="{FF2B5EF4-FFF2-40B4-BE49-F238E27FC236}">
                <a16:creationId xmlns:a16="http://schemas.microsoft.com/office/drawing/2014/main" id="{00000000-0008-0000-0000-0000E1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118</xdr:row>
      <xdr:rowOff>42046</xdr:rowOff>
    </xdr:from>
    <xdr:to>
      <xdr:col>11</xdr:col>
      <xdr:colOff>416467</xdr:colOff>
      <xdr:row>118</xdr:row>
      <xdr:rowOff>223348</xdr:rowOff>
    </xdr:to>
    <xdr:grpSp>
      <xdr:nvGrpSpPr>
        <xdr:cNvPr id="482" name="Nhóm 328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GrpSpPr/>
      </xdr:nvGrpSpPr>
      <xdr:grpSpPr>
        <a:xfrm>
          <a:off x="5593655" y="28943617"/>
          <a:ext cx="143205" cy="181302"/>
          <a:chOff x="10150364" y="1872155"/>
          <a:chExt cx="143205" cy="181302"/>
        </a:xfrm>
      </xdr:grpSpPr>
      <xdr:cxnSp macro="">
        <xdr:nvCxnSpPr>
          <xdr:cNvPr id="483" name="Đường nối Thẳng 329">
            <a:extLst>
              <a:ext uri="{FF2B5EF4-FFF2-40B4-BE49-F238E27FC236}">
                <a16:creationId xmlns:a16="http://schemas.microsoft.com/office/drawing/2014/main" id="{00000000-0008-0000-0000-0000E3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4" name="Đường nối Thẳng 330">
            <a:extLst>
              <a:ext uri="{FF2B5EF4-FFF2-40B4-BE49-F238E27FC236}">
                <a16:creationId xmlns:a16="http://schemas.microsoft.com/office/drawing/2014/main" id="{00000000-0008-0000-0000-0000E4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119</xdr:row>
      <xdr:rowOff>32846</xdr:rowOff>
    </xdr:from>
    <xdr:to>
      <xdr:col>12</xdr:col>
      <xdr:colOff>499246</xdr:colOff>
      <xdr:row>119</xdr:row>
      <xdr:rowOff>214148</xdr:rowOff>
    </xdr:to>
    <xdr:grpSp>
      <xdr:nvGrpSpPr>
        <xdr:cNvPr id="485" name="Nhóm 331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GrpSpPr/>
      </xdr:nvGrpSpPr>
      <xdr:grpSpPr>
        <a:xfrm>
          <a:off x="6467049" y="29179346"/>
          <a:ext cx="128197" cy="181302"/>
          <a:chOff x="10055012" y="2326727"/>
          <a:chExt cx="128197" cy="181302"/>
        </a:xfrm>
      </xdr:grpSpPr>
      <xdr:cxnSp macro="">
        <xdr:nvCxnSpPr>
          <xdr:cNvPr id="486" name="Đường nối Thẳng 332">
            <a:extLst>
              <a:ext uri="{FF2B5EF4-FFF2-40B4-BE49-F238E27FC236}">
                <a16:creationId xmlns:a16="http://schemas.microsoft.com/office/drawing/2014/main" id="{00000000-0008-0000-0000-0000E6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7" name="Đường nối Thẳng 333">
            <a:extLst>
              <a:ext uri="{FF2B5EF4-FFF2-40B4-BE49-F238E27FC236}">
                <a16:creationId xmlns:a16="http://schemas.microsoft.com/office/drawing/2014/main" id="{00000000-0008-0000-0000-0000E7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120</xdr:row>
      <xdr:rowOff>42046</xdr:rowOff>
    </xdr:from>
    <xdr:to>
      <xdr:col>11</xdr:col>
      <xdr:colOff>416467</xdr:colOff>
      <xdr:row>120</xdr:row>
      <xdr:rowOff>223348</xdr:rowOff>
    </xdr:to>
    <xdr:grpSp>
      <xdr:nvGrpSpPr>
        <xdr:cNvPr id="488" name="Nhóm 33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GrpSpPr/>
      </xdr:nvGrpSpPr>
      <xdr:grpSpPr>
        <a:xfrm>
          <a:off x="5593655" y="29433475"/>
          <a:ext cx="143205" cy="181302"/>
          <a:chOff x="10150364" y="1872155"/>
          <a:chExt cx="143205" cy="181302"/>
        </a:xfrm>
      </xdr:grpSpPr>
      <xdr:cxnSp macro="">
        <xdr:nvCxnSpPr>
          <xdr:cNvPr id="489" name="Đường nối Thẳng 338">
            <a:extLst>
              <a:ext uri="{FF2B5EF4-FFF2-40B4-BE49-F238E27FC236}">
                <a16:creationId xmlns:a16="http://schemas.microsoft.com/office/drawing/2014/main" id="{00000000-0008-0000-0000-0000E9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0" name="Đường nối Thẳng 339">
            <a:extLst>
              <a:ext uri="{FF2B5EF4-FFF2-40B4-BE49-F238E27FC236}">
                <a16:creationId xmlns:a16="http://schemas.microsoft.com/office/drawing/2014/main" id="{00000000-0008-0000-0000-0000EA01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122</xdr:row>
      <xdr:rowOff>32846</xdr:rowOff>
    </xdr:from>
    <xdr:to>
      <xdr:col>12</xdr:col>
      <xdr:colOff>499246</xdr:colOff>
      <xdr:row>122</xdr:row>
      <xdr:rowOff>214148</xdr:rowOff>
    </xdr:to>
    <xdr:grpSp>
      <xdr:nvGrpSpPr>
        <xdr:cNvPr id="491" name="Nhóm 34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GrpSpPr/>
      </xdr:nvGrpSpPr>
      <xdr:grpSpPr>
        <a:xfrm>
          <a:off x="6467049" y="29914132"/>
          <a:ext cx="128197" cy="181302"/>
          <a:chOff x="10055012" y="2326727"/>
          <a:chExt cx="128197" cy="181302"/>
        </a:xfrm>
      </xdr:grpSpPr>
      <xdr:cxnSp macro="">
        <xdr:nvCxnSpPr>
          <xdr:cNvPr id="492" name="Đường nối Thẳng 341">
            <a:extLst>
              <a:ext uri="{FF2B5EF4-FFF2-40B4-BE49-F238E27FC236}">
                <a16:creationId xmlns:a16="http://schemas.microsoft.com/office/drawing/2014/main" id="{00000000-0008-0000-0000-0000EC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3" name="Đường nối Thẳng 342">
            <a:extLst>
              <a:ext uri="{FF2B5EF4-FFF2-40B4-BE49-F238E27FC236}">
                <a16:creationId xmlns:a16="http://schemas.microsoft.com/office/drawing/2014/main" id="{00000000-0008-0000-0000-0000ED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129</xdr:row>
      <xdr:rowOff>32846</xdr:rowOff>
    </xdr:from>
    <xdr:to>
      <xdr:col>12</xdr:col>
      <xdr:colOff>499246</xdr:colOff>
      <xdr:row>129</xdr:row>
      <xdr:rowOff>214148</xdr:rowOff>
    </xdr:to>
    <xdr:grpSp>
      <xdr:nvGrpSpPr>
        <xdr:cNvPr id="494" name="Nhóm 364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GrpSpPr/>
      </xdr:nvGrpSpPr>
      <xdr:grpSpPr>
        <a:xfrm>
          <a:off x="6467049" y="31628632"/>
          <a:ext cx="128197" cy="181302"/>
          <a:chOff x="10055012" y="2326727"/>
          <a:chExt cx="128197" cy="181302"/>
        </a:xfrm>
      </xdr:grpSpPr>
      <xdr:cxnSp macro="">
        <xdr:nvCxnSpPr>
          <xdr:cNvPr id="495" name="Đường nối Thẳng 365">
            <a:extLst>
              <a:ext uri="{FF2B5EF4-FFF2-40B4-BE49-F238E27FC236}">
                <a16:creationId xmlns:a16="http://schemas.microsoft.com/office/drawing/2014/main" id="{00000000-0008-0000-0000-0000EF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6" name="Đường nối Thẳng 366">
            <a:extLst>
              <a:ext uri="{FF2B5EF4-FFF2-40B4-BE49-F238E27FC236}">
                <a16:creationId xmlns:a16="http://schemas.microsoft.com/office/drawing/2014/main" id="{00000000-0008-0000-0000-0000F0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130</xdr:row>
      <xdr:rowOff>32846</xdr:rowOff>
    </xdr:from>
    <xdr:to>
      <xdr:col>12</xdr:col>
      <xdr:colOff>499246</xdr:colOff>
      <xdr:row>130</xdr:row>
      <xdr:rowOff>214148</xdr:rowOff>
    </xdr:to>
    <xdr:grpSp>
      <xdr:nvGrpSpPr>
        <xdr:cNvPr id="497" name="Nhóm 370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GrpSpPr/>
      </xdr:nvGrpSpPr>
      <xdr:grpSpPr>
        <a:xfrm>
          <a:off x="6467049" y="31873560"/>
          <a:ext cx="128197" cy="181302"/>
          <a:chOff x="10055012" y="2326727"/>
          <a:chExt cx="128197" cy="181302"/>
        </a:xfrm>
      </xdr:grpSpPr>
      <xdr:cxnSp macro="">
        <xdr:nvCxnSpPr>
          <xdr:cNvPr id="498" name="Đường nối Thẳng 371">
            <a:extLst>
              <a:ext uri="{FF2B5EF4-FFF2-40B4-BE49-F238E27FC236}">
                <a16:creationId xmlns:a16="http://schemas.microsoft.com/office/drawing/2014/main" id="{00000000-0008-0000-0000-0000F2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9" name="Đường nối Thẳng 372">
            <a:extLst>
              <a:ext uri="{FF2B5EF4-FFF2-40B4-BE49-F238E27FC236}">
                <a16:creationId xmlns:a16="http://schemas.microsoft.com/office/drawing/2014/main" id="{00000000-0008-0000-0000-0000F3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131</xdr:row>
      <xdr:rowOff>32846</xdr:rowOff>
    </xdr:from>
    <xdr:to>
      <xdr:col>12</xdr:col>
      <xdr:colOff>499246</xdr:colOff>
      <xdr:row>131</xdr:row>
      <xdr:rowOff>214148</xdr:rowOff>
    </xdr:to>
    <xdr:grpSp>
      <xdr:nvGrpSpPr>
        <xdr:cNvPr id="500" name="Nhóm 373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GrpSpPr/>
      </xdr:nvGrpSpPr>
      <xdr:grpSpPr>
        <a:xfrm>
          <a:off x="6467049" y="32118489"/>
          <a:ext cx="128197" cy="181302"/>
          <a:chOff x="10055012" y="2326727"/>
          <a:chExt cx="128197" cy="181302"/>
        </a:xfrm>
      </xdr:grpSpPr>
      <xdr:cxnSp macro="">
        <xdr:nvCxnSpPr>
          <xdr:cNvPr id="501" name="Đường nối Thẳng 374">
            <a:extLst>
              <a:ext uri="{FF2B5EF4-FFF2-40B4-BE49-F238E27FC236}">
                <a16:creationId xmlns:a16="http://schemas.microsoft.com/office/drawing/2014/main" id="{00000000-0008-0000-0000-0000F5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2" name="Đường nối Thẳng 375">
            <a:extLst>
              <a:ext uri="{FF2B5EF4-FFF2-40B4-BE49-F238E27FC236}">
                <a16:creationId xmlns:a16="http://schemas.microsoft.com/office/drawing/2014/main" id="{00000000-0008-0000-0000-0000F6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133</xdr:row>
      <xdr:rowOff>32846</xdr:rowOff>
    </xdr:from>
    <xdr:to>
      <xdr:col>12</xdr:col>
      <xdr:colOff>499246</xdr:colOff>
      <xdr:row>133</xdr:row>
      <xdr:rowOff>214148</xdr:rowOff>
    </xdr:to>
    <xdr:grpSp>
      <xdr:nvGrpSpPr>
        <xdr:cNvPr id="503" name="Nhóm 379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GrpSpPr/>
      </xdr:nvGrpSpPr>
      <xdr:grpSpPr>
        <a:xfrm>
          <a:off x="6467049" y="32608346"/>
          <a:ext cx="128197" cy="181302"/>
          <a:chOff x="10055012" y="2326727"/>
          <a:chExt cx="128197" cy="181302"/>
        </a:xfrm>
      </xdr:grpSpPr>
      <xdr:cxnSp macro="">
        <xdr:nvCxnSpPr>
          <xdr:cNvPr id="504" name="Đường nối Thẳng 380">
            <a:extLst>
              <a:ext uri="{FF2B5EF4-FFF2-40B4-BE49-F238E27FC236}">
                <a16:creationId xmlns:a16="http://schemas.microsoft.com/office/drawing/2014/main" id="{00000000-0008-0000-0000-0000F8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5" name="Đường nối Thẳng 381">
            <a:extLst>
              <a:ext uri="{FF2B5EF4-FFF2-40B4-BE49-F238E27FC236}">
                <a16:creationId xmlns:a16="http://schemas.microsoft.com/office/drawing/2014/main" id="{00000000-0008-0000-0000-0000F9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134</xdr:row>
      <xdr:rowOff>32846</xdr:rowOff>
    </xdr:from>
    <xdr:to>
      <xdr:col>12</xdr:col>
      <xdr:colOff>499246</xdr:colOff>
      <xdr:row>134</xdr:row>
      <xdr:rowOff>214148</xdr:rowOff>
    </xdr:to>
    <xdr:grpSp>
      <xdr:nvGrpSpPr>
        <xdr:cNvPr id="506" name="Nhóm 38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GrpSpPr/>
      </xdr:nvGrpSpPr>
      <xdr:grpSpPr>
        <a:xfrm>
          <a:off x="6467049" y="32853275"/>
          <a:ext cx="128197" cy="181302"/>
          <a:chOff x="10055012" y="2326727"/>
          <a:chExt cx="128197" cy="181302"/>
        </a:xfrm>
      </xdr:grpSpPr>
      <xdr:cxnSp macro="">
        <xdr:nvCxnSpPr>
          <xdr:cNvPr id="507" name="Đường nối Thẳng 386">
            <a:extLst>
              <a:ext uri="{FF2B5EF4-FFF2-40B4-BE49-F238E27FC236}">
                <a16:creationId xmlns:a16="http://schemas.microsoft.com/office/drawing/2014/main" id="{00000000-0008-0000-0000-0000FB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8" name="Đường nối Thẳng 387">
            <a:extLst>
              <a:ext uri="{FF2B5EF4-FFF2-40B4-BE49-F238E27FC236}">
                <a16:creationId xmlns:a16="http://schemas.microsoft.com/office/drawing/2014/main" id="{00000000-0008-0000-0000-0000FC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137</xdr:row>
      <xdr:rowOff>32846</xdr:rowOff>
    </xdr:from>
    <xdr:to>
      <xdr:col>12</xdr:col>
      <xdr:colOff>499246</xdr:colOff>
      <xdr:row>137</xdr:row>
      <xdr:rowOff>214148</xdr:rowOff>
    </xdr:to>
    <xdr:grpSp>
      <xdr:nvGrpSpPr>
        <xdr:cNvPr id="509" name="Nhóm 391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GrpSpPr/>
      </xdr:nvGrpSpPr>
      <xdr:grpSpPr>
        <a:xfrm>
          <a:off x="6467049" y="33588060"/>
          <a:ext cx="128197" cy="181302"/>
          <a:chOff x="10055012" y="2326727"/>
          <a:chExt cx="128197" cy="181302"/>
        </a:xfrm>
      </xdr:grpSpPr>
      <xdr:cxnSp macro="">
        <xdr:nvCxnSpPr>
          <xdr:cNvPr id="510" name="Đường nối Thẳng 392">
            <a:extLst>
              <a:ext uri="{FF2B5EF4-FFF2-40B4-BE49-F238E27FC236}">
                <a16:creationId xmlns:a16="http://schemas.microsoft.com/office/drawing/2014/main" id="{00000000-0008-0000-0000-0000FE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1" name="Đường nối Thẳng 393">
            <a:extLst>
              <a:ext uri="{FF2B5EF4-FFF2-40B4-BE49-F238E27FC236}">
                <a16:creationId xmlns:a16="http://schemas.microsoft.com/office/drawing/2014/main" id="{00000000-0008-0000-0000-0000FF01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141</xdr:row>
      <xdr:rowOff>32846</xdr:rowOff>
    </xdr:from>
    <xdr:to>
      <xdr:col>12</xdr:col>
      <xdr:colOff>499246</xdr:colOff>
      <xdr:row>141</xdr:row>
      <xdr:rowOff>214148</xdr:rowOff>
    </xdr:to>
    <xdr:grpSp>
      <xdr:nvGrpSpPr>
        <xdr:cNvPr id="512" name="Nhóm 40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GrpSpPr/>
      </xdr:nvGrpSpPr>
      <xdr:grpSpPr>
        <a:xfrm>
          <a:off x="6467049" y="34567775"/>
          <a:ext cx="128197" cy="181302"/>
          <a:chOff x="10055012" y="2326727"/>
          <a:chExt cx="128197" cy="181302"/>
        </a:xfrm>
      </xdr:grpSpPr>
      <xdr:cxnSp macro="">
        <xdr:nvCxnSpPr>
          <xdr:cNvPr id="513" name="Đường nối Thẳng 401">
            <a:extLst>
              <a:ext uri="{FF2B5EF4-FFF2-40B4-BE49-F238E27FC236}">
                <a16:creationId xmlns:a16="http://schemas.microsoft.com/office/drawing/2014/main" id="{00000000-0008-0000-0000-000001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4" name="Đường nối Thẳng 402">
            <a:extLst>
              <a:ext uri="{FF2B5EF4-FFF2-40B4-BE49-F238E27FC236}">
                <a16:creationId xmlns:a16="http://schemas.microsoft.com/office/drawing/2014/main" id="{00000000-0008-0000-0000-000002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142</xdr:row>
      <xdr:rowOff>32846</xdr:rowOff>
    </xdr:from>
    <xdr:to>
      <xdr:col>12</xdr:col>
      <xdr:colOff>499246</xdr:colOff>
      <xdr:row>142</xdr:row>
      <xdr:rowOff>214148</xdr:rowOff>
    </xdr:to>
    <xdr:grpSp>
      <xdr:nvGrpSpPr>
        <xdr:cNvPr id="515" name="Nhóm 403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GrpSpPr/>
      </xdr:nvGrpSpPr>
      <xdr:grpSpPr>
        <a:xfrm>
          <a:off x="6467049" y="34812703"/>
          <a:ext cx="128197" cy="181302"/>
          <a:chOff x="10055012" y="2326727"/>
          <a:chExt cx="128197" cy="181302"/>
        </a:xfrm>
      </xdr:grpSpPr>
      <xdr:cxnSp macro="">
        <xdr:nvCxnSpPr>
          <xdr:cNvPr id="516" name="Đường nối Thẳng 404">
            <a:extLst>
              <a:ext uri="{FF2B5EF4-FFF2-40B4-BE49-F238E27FC236}">
                <a16:creationId xmlns:a16="http://schemas.microsoft.com/office/drawing/2014/main" id="{00000000-0008-0000-0000-000004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7" name="Đường nối Thẳng 405">
            <a:extLst>
              <a:ext uri="{FF2B5EF4-FFF2-40B4-BE49-F238E27FC236}">
                <a16:creationId xmlns:a16="http://schemas.microsoft.com/office/drawing/2014/main" id="{00000000-0008-0000-0000-000005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144</xdr:row>
      <xdr:rowOff>32846</xdr:rowOff>
    </xdr:from>
    <xdr:to>
      <xdr:col>12</xdr:col>
      <xdr:colOff>499246</xdr:colOff>
      <xdr:row>144</xdr:row>
      <xdr:rowOff>214148</xdr:rowOff>
    </xdr:to>
    <xdr:grpSp>
      <xdr:nvGrpSpPr>
        <xdr:cNvPr id="518" name="Nhóm 41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GrpSpPr/>
      </xdr:nvGrpSpPr>
      <xdr:grpSpPr>
        <a:xfrm>
          <a:off x="6467049" y="35302560"/>
          <a:ext cx="128197" cy="181302"/>
          <a:chOff x="10055012" y="2326727"/>
          <a:chExt cx="128197" cy="181302"/>
        </a:xfrm>
      </xdr:grpSpPr>
      <xdr:cxnSp macro="">
        <xdr:nvCxnSpPr>
          <xdr:cNvPr id="519" name="Đường nối Thẳng 413">
            <a:extLst>
              <a:ext uri="{FF2B5EF4-FFF2-40B4-BE49-F238E27FC236}">
                <a16:creationId xmlns:a16="http://schemas.microsoft.com/office/drawing/2014/main" id="{00000000-0008-0000-0000-000007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0" name="Đường nối Thẳng 414">
            <a:extLst>
              <a:ext uri="{FF2B5EF4-FFF2-40B4-BE49-F238E27FC236}">
                <a16:creationId xmlns:a16="http://schemas.microsoft.com/office/drawing/2014/main" id="{00000000-0008-0000-0000-000008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147</xdr:row>
      <xdr:rowOff>32846</xdr:rowOff>
    </xdr:from>
    <xdr:to>
      <xdr:col>12</xdr:col>
      <xdr:colOff>499246</xdr:colOff>
      <xdr:row>147</xdr:row>
      <xdr:rowOff>214148</xdr:rowOff>
    </xdr:to>
    <xdr:grpSp>
      <xdr:nvGrpSpPr>
        <xdr:cNvPr id="521" name="Nhóm 424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GrpSpPr/>
      </xdr:nvGrpSpPr>
      <xdr:grpSpPr>
        <a:xfrm>
          <a:off x="6467049" y="36037346"/>
          <a:ext cx="128197" cy="181302"/>
          <a:chOff x="10055012" y="2326727"/>
          <a:chExt cx="128197" cy="181302"/>
        </a:xfrm>
      </xdr:grpSpPr>
      <xdr:cxnSp macro="">
        <xdr:nvCxnSpPr>
          <xdr:cNvPr id="522" name="Đường nối Thẳng 425">
            <a:extLst>
              <a:ext uri="{FF2B5EF4-FFF2-40B4-BE49-F238E27FC236}">
                <a16:creationId xmlns:a16="http://schemas.microsoft.com/office/drawing/2014/main" id="{00000000-0008-0000-0000-00000A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3" name="Đường nối Thẳng 426">
            <a:extLst>
              <a:ext uri="{FF2B5EF4-FFF2-40B4-BE49-F238E27FC236}">
                <a16:creationId xmlns:a16="http://schemas.microsoft.com/office/drawing/2014/main" id="{00000000-0008-0000-0000-00000B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149</xdr:row>
      <xdr:rowOff>32846</xdr:rowOff>
    </xdr:from>
    <xdr:to>
      <xdr:col>12</xdr:col>
      <xdr:colOff>499246</xdr:colOff>
      <xdr:row>149</xdr:row>
      <xdr:rowOff>214148</xdr:rowOff>
    </xdr:to>
    <xdr:grpSp>
      <xdr:nvGrpSpPr>
        <xdr:cNvPr id="524" name="Nhóm 427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GrpSpPr/>
      </xdr:nvGrpSpPr>
      <xdr:grpSpPr>
        <a:xfrm>
          <a:off x="6467049" y="36527203"/>
          <a:ext cx="128197" cy="181302"/>
          <a:chOff x="10055012" y="2326727"/>
          <a:chExt cx="128197" cy="181302"/>
        </a:xfrm>
      </xdr:grpSpPr>
      <xdr:cxnSp macro="">
        <xdr:nvCxnSpPr>
          <xdr:cNvPr id="525" name="Đường nối Thẳng 428">
            <a:extLst>
              <a:ext uri="{FF2B5EF4-FFF2-40B4-BE49-F238E27FC236}">
                <a16:creationId xmlns:a16="http://schemas.microsoft.com/office/drawing/2014/main" id="{00000000-0008-0000-0000-00000D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6" name="Đường nối Thẳng 429">
            <a:extLst>
              <a:ext uri="{FF2B5EF4-FFF2-40B4-BE49-F238E27FC236}">
                <a16:creationId xmlns:a16="http://schemas.microsoft.com/office/drawing/2014/main" id="{00000000-0008-0000-0000-00000E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150</xdr:row>
      <xdr:rowOff>32846</xdr:rowOff>
    </xdr:from>
    <xdr:to>
      <xdr:col>12</xdr:col>
      <xdr:colOff>499246</xdr:colOff>
      <xdr:row>150</xdr:row>
      <xdr:rowOff>214148</xdr:rowOff>
    </xdr:to>
    <xdr:grpSp>
      <xdr:nvGrpSpPr>
        <xdr:cNvPr id="527" name="Nhóm 430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GrpSpPr/>
      </xdr:nvGrpSpPr>
      <xdr:grpSpPr>
        <a:xfrm>
          <a:off x="6467049" y="36772132"/>
          <a:ext cx="128197" cy="181302"/>
          <a:chOff x="10055012" y="2326727"/>
          <a:chExt cx="128197" cy="181302"/>
        </a:xfrm>
      </xdr:grpSpPr>
      <xdr:cxnSp macro="">
        <xdr:nvCxnSpPr>
          <xdr:cNvPr id="528" name="Đường nối Thẳng 431">
            <a:extLst>
              <a:ext uri="{FF2B5EF4-FFF2-40B4-BE49-F238E27FC236}">
                <a16:creationId xmlns:a16="http://schemas.microsoft.com/office/drawing/2014/main" id="{00000000-0008-0000-0000-000010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9" name="Đường nối Thẳng 432">
            <a:extLst>
              <a:ext uri="{FF2B5EF4-FFF2-40B4-BE49-F238E27FC236}">
                <a16:creationId xmlns:a16="http://schemas.microsoft.com/office/drawing/2014/main" id="{00000000-0008-0000-0000-000011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151</xdr:row>
      <xdr:rowOff>32846</xdr:rowOff>
    </xdr:from>
    <xdr:to>
      <xdr:col>12</xdr:col>
      <xdr:colOff>499246</xdr:colOff>
      <xdr:row>151</xdr:row>
      <xdr:rowOff>214148</xdr:rowOff>
    </xdr:to>
    <xdr:grpSp>
      <xdr:nvGrpSpPr>
        <xdr:cNvPr id="530" name="Nhóm 433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GrpSpPr/>
      </xdr:nvGrpSpPr>
      <xdr:grpSpPr>
        <a:xfrm>
          <a:off x="6467049" y="37017060"/>
          <a:ext cx="128197" cy="181302"/>
          <a:chOff x="10055012" y="2326727"/>
          <a:chExt cx="128197" cy="181302"/>
        </a:xfrm>
      </xdr:grpSpPr>
      <xdr:cxnSp macro="">
        <xdr:nvCxnSpPr>
          <xdr:cNvPr id="531" name="Đường nối Thẳng 434">
            <a:extLst>
              <a:ext uri="{FF2B5EF4-FFF2-40B4-BE49-F238E27FC236}">
                <a16:creationId xmlns:a16="http://schemas.microsoft.com/office/drawing/2014/main" id="{00000000-0008-0000-0000-000013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2" name="Đường nối Thẳng 435">
            <a:extLst>
              <a:ext uri="{FF2B5EF4-FFF2-40B4-BE49-F238E27FC236}">
                <a16:creationId xmlns:a16="http://schemas.microsoft.com/office/drawing/2014/main" id="{00000000-0008-0000-0000-000014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153</xdr:row>
      <xdr:rowOff>32846</xdr:rowOff>
    </xdr:from>
    <xdr:to>
      <xdr:col>12</xdr:col>
      <xdr:colOff>499246</xdr:colOff>
      <xdr:row>153</xdr:row>
      <xdr:rowOff>214148</xdr:rowOff>
    </xdr:to>
    <xdr:grpSp>
      <xdr:nvGrpSpPr>
        <xdr:cNvPr id="533" name="Nhóm 439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GrpSpPr/>
      </xdr:nvGrpSpPr>
      <xdr:grpSpPr>
        <a:xfrm>
          <a:off x="6467049" y="37506917"/>
          <a:ext cx="128197" cy="181302"/>
          <a:chOff x="10055012" y="2326727"/>
          <a:chExt cx="128197" cy="181302"/>
        </a:xfrm>
      </xdr:grpSpPr>
      <xdr:cxnSp macro="">
        <xdr:nvCxnSpPr>
          <xdr:cNvPr id="534" name="Đường nối Thẳng 440">
            <a:extLst>
              <a:ext uri="{FF2B5EF4-FFF2-40B4-BE49-F238E27FC236}">
                <a16:creationId xmlns:a16="http://schemas.microsoft.com/office/drawing/2014/main" id="{00000000-0008-0000-0000-000016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5" name="Đường nối Thẳng 441">
            <a:extLst>
              <a:ext uri="{FF2B5EF4-FFF2-40B4-BE49-F238E27FC236}">
                <a16:creationId xmlns:a16="http://schemas.microsoft.com/office/drawing/2014/main" id="{00000000-0008-0000-0000-000017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156</xdr:row>
      <xdr:rowOff>32846</xdr:rowOff>
    </xdr:from>
    <xdr:to>
      <xdr:col>12</xdr:col>
      <xdr:colOff>499246</xdr:colOff>
      <xdr:row>156</xdr:row>
      <xdr:rowOff>214148</xdr:rowOff>
    </xdr:to>
    <xdr:grpSp>
      <xdr:nvGrpSpPr>
        <xdr:cNvPr id="536" name="Nhóm 451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GrpSpPr/>
      </xdr:nvGrpSpPr>
      <xdr:grpSpPr>
        <a:xfrm>
          <a:off x="6467049" y="38241703"/>
          <a:ext cx="128197" cy="181302"/>
          <a:chOff x="10055012" y="2326727"/>
          <a:chExt cx="128197" cy="181302"/>
        </a:xfrm>
      </xdr:grpSpPr>
      <xdr:cxnSp macro="">
        <xdr:nvCxnSpPr>
          <xdr:cNvPr id="537" name="Đường nối Thẳng 452">
            <a:extLst>
              <a:ext uri="{FF2B5EF4-FFF2-40B4-BE49-F238E27FC236}">
                <a16:creationId xmlns:a16="http://schemas.microsoft.com/office/drawing/2014/main" id="{00000000-0008-0000-0000-000019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8" name="Đường nối Thẳng 453">
            <a:extLst>
              <a:ext uri="{FF2B5EF4-FFF2-40B4-BE49-F238E27FC236}">
                <a16:creationId xmlns:a16="http://schemas.microsoft.com/office/drawing/2014/main" id="{00000000-0008-0000-0000-00001A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157</xdr:row>
      <xdr:rowOff>32846</xdr:rowOff>
    </xdr:from>
    <xdr:to>
      <xdr:col>12</xdr:col>
      <xdr:colOff>499246</xdr:colOff>
      <xdr:row>157</xdr:row>
      <xdr:rowOff>214148</xdr:rowOff>
    </xdr:to>
    <xdr:grpSp>
      <xdr:nvGrpSpPr>
        <xdr:cNvPr id="539" name="Nhóm 454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GrpSpPr/>
      </xdr:nvGrpSpPr>
      <xdr:grpSpPr>
        <a:xfrm>
          <a:off x="6467049" y="38486632"/>
          <a:ext cx="128197" cy="181302"/>
          <a:chOff x="10055012" y="2326727"/>
          <a:chExt cx="128197" cy="181302"/>
        </a:xfrm>
      </xdr:grpSpPr>
      <xdr:cxnSp macro="">
        <xdr:nvCxnSpPr>
          <xdr:cNvPr id="540" name="Đường nối Thẳng 455">
            <a:extLst>
              <a:ext uri="{FF2B5EF4-FFF2-40B4-BE49-F238E27FC236}">
                <a16:creationId xmlns:a16="http://schemas.microsoft.com/office/drawing/2014/main" id="{00000000-0008-0000-0000-00001C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1" name="Đường nối Thẳng 456">
            <a:extLst>
              <a:ext uri="{FF2B5EF4-FFF2-40B4-BE49-F238E27FC236}">
                <a16:creationId xmlns:a16="http://schemas.microsoft.com/office/drawing/2014/main" id="{00000000-0008-0000-0000-00001D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160</xdr:row>
      <xdr:rowOff>32846</xdr:rowOff>
    </xdr:from>
    <xdr:to>
      <xdr:col>12</xdr:col>
      <xdr:colOff>499246</xdr:colOff>
      <xdr:row>160</xdr:row>
      <xdr:rowOff>214148</xdr:rowOff>
    </xdr:to>
    <xdr:grpSp>
      <xdr:nvGrpSpPr>
        <xdr:cNvPr id="542" name="Nhóm 463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GrpSpPr/>
      </xdr:nvGrpSpPr>
      <xdr:grpSpPr>
        <a:xfrm>
          <a:off x="6467049" y="39221417"/>
          <a:ext cx="128197" cy="181302"/>
          <a:chOff x="10055012" y="2326727"/>
          <a:chExt cx="128197" cy="181302"/>
        </a:xfrm>
      </xdr:grpSpPr>
      <xdr:cxnSp macro="">
        <xdr:nvCxnSpPr>
          <xdr:cNvPr id="543" name="Đường nối Thẳng 464">
            <a:extLst>
              <a:ext uri="{FF2B5EF4-FFF2-40B4-BE49-F238E27FC236}">
                <a16:creationId xmlns:a16="http://schemas.microsoft.com/office/drawing/2014/main" id="{00000000-0008-0000-0000-00001F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4" name="Đường nối Thẳng 465">
            <a:extLst>
              <a:ext uri="{FF2B5EF4-FFF2-40B4-BE49-F238E27FC236}">
                <a16:creationId xmlns:a16="http://schemas.microsoft.com/office/drawing/2014/main" id="{00000000-0008-0000-0000-000020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161</xdr:row>
      <xdr:rowOff>32846</xdr:rowOff>
    </xdr:from>
    <xdr:to>
      <xdr:col>12</xdr:col>
      <xdr:colOff>499246</xdr:colOff>
      <xdr:row>161</xdr:row>
      <xdr:rowOff>214148</xdr:rowOff>
    </xdr:to>
    <xdr:grpSp>
      <xdr:nvGrpSpPr>
        <xdr:cNvPr id="545" name="Nhóm 466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GrpSpPr/>
      </xdr:nvGrpSpPr>
      <xdr:grpSpPr>
        <a:xfrm>
          <a:off x="6467049" y="39466346"/>
          <a:ext cx="128197" cy="181302"/>
          <a:chOff x="10055012" y="2326727"/>
          <a:chExt cx="128197" cy="181302"/>
        </a:xfrm>
      </xdr:grpSpPr>
      <xdr:cxnSp macro="">
        <xdr:nvCxnSpPr>
          <xdr:cNvPr id="546" name="Đường nối Thẳng 467">
            <a:extLst>
              <a:ext uri="{FF2B5EF4-FFF2-40B4-BE49-F238E27FC236}">
                <a16:creationId xmlns:a16="http://schemas.microsoft.com/office/drawing/2014/main" id="{00000000-0008-0000-0000-000022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7" name="Đường nối Thẳng 468">
            <a:extLst>
              <a:ext uri="{FF2B5EF4-FFF2-40B4-BE49-F238E27FC236}">
                <a16:creationId xmlns:a16="http://schemas.microsoft.com/office/drawing/2014/main" id="{00000000-0008-0000-0000-000023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163</xdr:row>
      <xdr:rowOff>32846</xdr:rowOff>
    </xdr:from>
    <xdr:to>
      <xdr:col>12</xdr:col>
      <xdr:colOff>499246</xdr:colOff>
      <xdr:row>163</xdr:row>
      <xdr:rowOff>214148</xdr:rowOff>
    </xdr:to>
    <xdr:grpSp>
      <xdr:nvGrpSpPr>
        <xdr:cNvPr id="548" name="Nhóm 47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GrpSpPr/>
      </xdr:nvGrpSpPr>
      <xdr:grpSpPr>
        <a:xfrm>
          <a:off x="6467049" y="39956203"/>
          <a:ext cx="128197" cy="181302"/>
          <a:chOff x="10055012" y="2326727"/>
          <a:chExt cx="128197" cy="181302"/>
        </a:xfrm>
      </xdr:grpSpPr>
      <xdr:cxnSp macro="">
        <xdr:nvCxnSpPr>
          <xdr:cNvPr id="549" name="Đường nối Thẳng 473">
            <a:extLst>
              <a:ext uri="{FF2B5EF4-FFF2-40B4-BE49-F238E27FC236}">
                <a16:creationId xmlns:a16="http://schemas.microsoft.com/office/drawing/2014/main" id="{00000000-0008-0000-0000-000025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0" name="Đường nối Thẳng 474">
            <a:extLst>
              <a:ext uri="{FF2B5EF4-FFF2-40B4-BE49-F238E27FC236}">
                <a16:creationId xmlns:a16="http://schemas.microsoft.com/office/drawing/2014/main" id="{00000000-0008-0000-0000-000026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167</xdr:row>
      <xdr:rowOff>32846</xdr:rowOff>
    </xdr:from>
    <xdr:to>
      <xdr:col>12</xdr:col>
      <xdr:colOff>499246</xdr:colOff>
      <xdr:row>167</xdr:row>
      <xdr:rowOff>214148</xdr:rowOff>
    </xdr:to>
    <xdr:grpSp>
      <xdr:nvGrpSpPr>
        <xdr:cNvPr id="551" name="Nhóm 4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GrpSpPr/>
      </xdr:nvGrpSpPr>
      <xdr:grpSpPr>
        <a:xfrm>
          <a:off x="6467049" y="40935917"/>
          <a:ext cx="128197" cy="181302"/>
          <a:chOff x="10055012" y="2326727"/>
          <a:chExt cx="128197" cy="181302"/>
        </a:xfrm>
      </xdr:grpSpPr>
      <xdr:cxnSp macro="">
        <xdr:nvCxnSpPr>
          <xdr:cNvPr id="552" name="Đường nối Thẳng 482">
            <a:extLst>
              <a:ext uri="{FF2B5EF4-FFF2-40B4-BE49-F238E27FC236}">
                <a16:creationId xmlns:a16="http://schemas.microsoft.com/office/drawing/2014/main" id="{00000000-0008-0000-0000-000028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3" name="Đường nối Thẳng 483">
            <a:extLst>
              <a:ext uri="{FF2B5EF4-FFF2-40B4-BE49-F238E27FC236}">
                <a16:creationId xmlns:a16="http://schemas.microsoft.com/office/drawing/2014/main" id="{00000000-0008-0000-0000-000029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168</xdr:row>
      <xdr:rowOff>32846</xdr:rowOff>
    </xdr:from>
    <xdr:to>
      <xdr:col>12</xdr:col>
      <xdr:colOff>499246</xdr:colOff>
      <xdr:row>168</xdr:row>
      <xdr:rowOff>214148</xdr:rowOff>
    </xdr:to>
    <xdr:grpSp>
      <xdr:nvGrpSpPr>
        <xdr:cNvPr id="554" name="Nhóm 484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GrpSpPr/>
      </xdr:nvGrpSpPr>
      <xdr:grpSpPr>
        <a:xfrm>
          <a:off x="6467049" y="41180846"/>
          <a:ext cx="128197" cy="181302"/>
          <a:chOff x="10055012" y="2326727"/>
          <a:chExt cx="128197" cy="181302"/>
        </a:xfrm>
      </xdr:grpSpPr>
      <xdr:cxnSp macro="">
        <xdr:nvCxnSpPr>
          <xdr:cNvPr id="555" name="Đường nối Thẳng 485">
            <a:extLst>
              <a:ext uri="{FF2B5EF4-FFF2-40B4-BE49-F238E27FC236}">
                <a16:creationId xmlns:a16="http://schemas.microsoft.com/office/drawing/2014/main" id="{00000000-0008-0000-0000-00002B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6" name="Đường nối Thẳng 486">
            <a:extLst>
              <a:ext uri="{FF2B5EF4-FFF2-40B4-BE49-F238E27FC236}">
                <a16:creationId xmlns:a16="http://schemas.microsoft.com/office/drawing/2014/main" id="{00000000-0008-0000-0000-00002C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606972</xdr:colOff>
      <xdr:row>169</xdr:row>
      <xdr:rowOff>24864</xdr:rowOff>
    </xdr:from>
    <xdr:to>
      <xdr:col>12</xdr:col>
      <xdr:colOff>131380</xdr:colOff>
      <xdr:row>169</xdr:row>
      <xdr:rowOff>223346</xdr:rowOff>
    </xdr:to>
    <xdr:grpSp>
      <xdr:nvGrpSpPr>
        <xdr:cNvPr id="557" name="Nhóm 487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GrpSpPr/>
      </xdr:nvGrpSpPr>
      <xdr:grpSpPr>
        <a:xfrm>
          <a:off x="5927365" y="41417793"/>
          <a:ext cx="300015" cy="198482"/>
          <a:chOff x="3599793" y="1497724"/>
          <a:chExt cx="190500" cy="37176"/>
        </a:xfrm>
      </xdr:grpSpPr>
      <xdr:cxnSp macro="">
        <xdr:nvCxnSpPr>
          <xdr:cNvPr id="558" name="Đường nối Thẳng 488">
            <a:extLst>
              <a:ext uri="{FF2B5EF4-FFF2-40B4-BE49-F238E27FC236}">
                <a16:creationId xmlns:a16="http://schemas.microsoft.com/office/drawing/2014/main" id="{00000000-0008-0000-0000-00002E020000}"/>
              </a:ext>
            </a:extLst>
          </xdr:cNvPr>
          <xdr:cNvCxnSpPr/>
        </xdr:nvCxnSpPr>
        <xdr:spPr>
          <a:xfrm>
            <a:off x="3700196" y="1497724"/>
            <a:ext cx="0" cy="37176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9" name="Đường nối Thẳng 489">
            <a:extLst>
              <a:ext uri="{FF2B5EF4-FFF2-40B4-BE49-F238E27FC236}">
                <a16:creationId xmlns:a16="http://schemas.microsoft.com/office/drawing/2014/main" id="{00000000-0008-0000-0000-00002F020000}"/>
              </a:ext>
            </a:extLst>
          </xdr:cNvPr>
          <xdr:cNvCxnSpPr/>
        </xdr:nvCxnSpPr>
        <xdr:spPr>
          <a:xfrm>
            <a:off x="3599793" y="1514314"/>
            <a:ext cx="190500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171</xdr:row>
      <xdr:rowOff>32846</xdr:rowOff>
    </xdr:from>
    <xdr:to>
      <xdr:col>12</xdr:col>
      <xdr:colOff>499246</xdr:colOff>
      <xdr:row>171</xdr:row>
      <xdr:rowOff>214148</xdr:rowOff>
    </xdr:to>
    <xdr:grpSp>
      <xdr:nvGrpSpPr>
        <xdr:cNvPr id="560" name="Nhóm 490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GrpSpPr/>
      </xdr:nvGrpSpPr>
      <xdr:grpSpPr>
        <a:xfrm>
          <a:off x="6467049" y="41915632"/>
          <a:ext cx="128197" cy="181302"/>
          <a:chOff x="10055012" y="2326727"/>
          <a:chExt cx="128197" cy="181302"/>
        </a:xfrm>
      </xdr:grpSpPr>
      <xdr:cxnSp macro="">
        <xdr:nvCxnSpPr>
          <xdr:cNvPr id="561" name="Đường nối Thẳng 491">
            <a:extLst>
              <a:ext uri="{FF2B5EF4-FFF2-40B4-BE49-F238E27FC236}">
                <a16:creationId xmlns:a16="http://schemas.microsoft.com/office/drawing/2014/main" id="{00000000-0008-0000-0000-000031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2" name="Đường nối Thẳng 492">
            <a:extLst>
              <a:ext uri="{FF2B5EF4-FFF2-40B4-BE49-F238E27FC236}">
                <a16:creationId xmlns:a16="http://schemas.microsoft.com/office/drawing/2014/main" id="{00000000-0008-0000-0000-000032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173</xdr:row>
      <xdr:rowOff>32846</xdr:rowOff>
    </xdr:from>
    <xdr:to>
      <xdr:col>12</xdr:col>
      <xdr:colOff>499246</xdr:colOff>
      <xdr:row>173</xdr:row>
      <xdr:rowOff>214148</xdr:rowOff>
    </xdr:to>
    <xdr:grpSp>
      <xdr:nvGrpSpPr>
        <xdr:cNvPr id="563" name="Nhóm 496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GrpSpPr/>
      </xdr:nvGrpSpPr>
      <xdr:grpSpPr>
        <a:xfrm>
          <a:off x="6467049" y="42405489"/>
          <a:ext cx="128197" cy="181302"/>
          <a:chOff x="10055012" y="2326727"/>
          <a:chExt cx="128197" cy="181302"/>
        </a:xfrm>
      </xdr:grpSpPr>
      <xdr:cxnSp macro="">
        <xdr:nvCxnSpPr>
          <xdr:cNvPr id="564" name="Đường nối Thẳng 497">
            <a:extLst>
              <a:ext uri="{FF2B5EF4-FFF2-40B4-BE49-F238E27FC236}">
                <a16:creationId xmlns:a16="http://schemas.microsoft.com/office/drawing/2014/main" id="{00000000-0008-0000-0000-000034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5" name="Đường nối Thẳng 498">
            <a:extLst>
              <a:ext uri="{FF2B5EF4-FFF2-40B4-BE49-F238E27FC236}">
                <a16:creationId xmlns:a16="http://schemas.microsoft.com/office/drawing/2014/main" id="{00000000-0008-0000-0000-000035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174</xdr:row>
      <xdr:rowOff>32846</xdr:rowOff>
    </xdr:from>
    <xdr:to>
      <xdr:col>12</xdr:col>
      <xdr:colOff>499246</xdr:colOff>
      <xdr:row>174</xdr:row>
      <xdr:rowOff>214148</xdr:rowOff>
    </xdr:to>
    <xdr:grpSp>
      <xdr:nvGrpSpPr>
        <xdr:cNvPr id="566" name="Nhóm 49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GrpSpPr/>
      </xdr:nvGrpSpPr>
      <xdr:grpSpPr>
        <a:xfrm>
          <a:off x="6467049" y="42650417"/>
          <a:ext cx="128197" cy="181302"/>
          <a:chOff x="10055012" y="2326727"/>
          <a:chExt cx="128197" cy="181302"/>
        </a:xfrm>
      </xdr:grpSpPr>
      <xdr:cxnSp macro="">
        <xdr:nvCxnSpPr>
          <xdr:cNvPr id="567" name="Đường nối Thẳng 500">
            <a:extLst>
              <a:ext uri="{FF2B5EF4-FFF2-40B4-BE49-F238E27FC236}">
                <a16:creationId xmlns:a16="http://schemas.microsoft.com/office/drawing/2014/main" id="{00000000-0008-0000-0000-000037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8" name="Đường nối Thẳng 501">
            <a:extLst>
              <a:ext uri="{FF2B5EF4-FFF2-40B4-BE49-F238E27FC236}">
                <a16:creationId xmlns:a16="http://schemas.microsoft.com/office/drawing/2014/main" id="{00000000-0008-0000-0000-000038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175</xdr:row>
      <xdr:rowOff>32846</xdr:rowOff>
    </xdr:from>
    <xdr:to>
      <xdr:col>12</xdr:col>
      <xdr:colOff>499246</xdr:colOff>
      <xdr:row>175</xdr:row>
      <xdr:rowOff>214148</xdr:rowOff>
    </xdr:to>
    <xdr:grpSp>
      <xdr:nvGrpSpPr>
        <xdr:cNvPr id="569" name="Nhóm 50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GrpSpPr/>
      </xdr:nvGrpSpPr>
      <xdr:grpSpPr>
        <a:xfrm>
          <a:off x="6467049" y="42895346"/>
          <a:ext cx="128197" cy="181302"/>
          <a:chOff x="10055012" y="2326727"/>
          <a:chExt cx="128197" cy="181302"/>
        </a:xfrm>
      </xdr:grpSpPr>
      <xdr:cxnSp macro="">
        <xdr:nvCxnSpPr>
          <xdr:cNvPr id="570" name="Đường nối Thẳng 503">
            <a:extLst>
              <a:ext uri="{FF2B5EF4-FFF2-40B4-BE49-F238E27FC236}">
                <a16:creationId xmlns:a16="http://schemas.microsoft.com/office/drawing/2014/main" id="{00000000-0008-0000-0000-00003A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1" name="Đường nối Thẳng 504">
            <a:extLst>
              <a:ext uri="{FF2B5EF4-FFF2-40B4-BE49-F238E27FC236}">
                <a16:creationId xmlns:a16="http://schemas.microsoft.com/office/drawing/2014/main" id="{00000000-0008-0000-0000-00003B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123</xdr:row>
      <xdr:rowOff>42046</xdr:rowOff>
    </xdr:from>
    <xdr:to>
      <xdr:col>11</xdr:col>
      <xdr:colOff>416467</xdr:colOff>
      <xdr:row>123</xdr:row>
      <xdr:rowOff>223348</xdr:rowOff>
    </xdr:to>
    <xdr:grpSp>
      <xdr:nvGrpSpPr>
        <xdr:cNvPr id="572" name="Nhóm 53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GrpSpPr/>
      </xdr:nvGrpSpPr>
      <xdr:grpSpPr>
        <a:xfrm>
          <a:off x="5593655" y="30168260"/>
          <a:ext cx="143205" cy="181302"/>
          <a:chOff x="10150364" y="1872155"/>
          <a:chExt cx="143205" cy="181302"/>
        </a:xfrm>
      </xdr:grpSpPr>
      <xdr:cxnSp macro="">
        <xdr:nvCxnSpPr>
          <xdr:cNvPr id="573" name="Đường nối Thẳng 533">
            <a:extLst>
              <a:ext uri="{FF2B5EF4-FFF2-40B4-BE49-F238E27FC236}">
                <a16:creationId xmlns:a16="http://schemas.microsoft.com/office/drawing/2014/main" id="{00000000-0008-0000-0000-00003D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4" name="Đường nối Thẳng 534">
            <a:extLst>
              <a:ext uri="{FF2B5EF4-FFF2-40B4-BE49-F238E27FC236}">
                <a16:creationId xmlns:a16="http://schemas.microsoft.com/office/drawing/2014/main" id="{00000000-0008-0000-0000-00003E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124</xdr:row>
      <xdr:rowOff>42046</xdr:rowOff>
    </xdr:from>
    <xdr:to>
      <xdr:col>11</xdr:col>
      <xdr:colOff>416467</xdr:colOff>
      <xdr:row>124</xdr:row>
      <xdr:rowOff>223348</xdr:rowOff>
    </xdr:to>
    <xdr:grpSp>
      <xdr:nvGrpSpPr>
        <xdr:cNvPr id="575" name="Nhóm 535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GrpSpPr/>
      </xdr:nvGrpSpPr>
      <xdr:grpSpPr>
        <a:xfrm>
          <a:off x="5593655" y="30413189"/>
          <a:ext cx="143205" cy="181302"/>
          <a:chOff x="10150364" y="1872155"/>
          <a:chExt cx="143205" cy="181302"/>
        </a:xfrm>
      </xdr:grpSpPr>
      <xdr:cxnSp macro="">
        <xdr:nvCxnSpPr>
          <xdr:cNvPr id="576" name="Đường nối Thẳng 536">
            <a:extLst>
              <a:ext uri="{FF2B5EF4-FFF2-40B4-BE49-F238E27FC236}">
                <a16:creationId xmlns:a16="http://schemas.microsoft.com/office/drawing/2014/main" id="{00000000-0008-0000-0000-000040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7" name="Đường nối Thẳng 537">
            <a:extLst>
              <a:ext uri="{FF2B5EF4-FFF2-40B4-BE49-F238E27FC236}">
                <a16:creationId xmlns:a16="http://schemas.microsoft.com/office/drawing/2014/main" id="{00000000-0008-0000-0000-000041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125</xdr:row>
      <xdr:rowOff>42046</xdr:rowOff>
    </xdr:from>
    <xdr:to>
      <xdr:col>11</xdr:col>
      <xdr:colOff>416467</xdr:colOff>
      <xdr:row>125</xdr:row>
      <xdr:rowOff>223348</xdr:rowOff>
    </xdr:to>
    <xdr:grpSp>
      <xdr:nvGrpSpPr>
        <xdr:cNvPr id="578" name="Nhóm 538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GrpSpPr/>
      </xdr:nvGrpSpPr>
      <xdr:grpSpPr>
        <a:xfrm>
          <a:off x="5593655" y="30658117"/>
          <a:ext cx="143205" cy="181302"/>
          <a:chOff x="10150364" y="1872155"/>
          <a:chExt cx="143205" cy="181302"/>
        </a:xfrm>
      </xdr:grpSpPr>
      <xdr:cxnSp macro="">
        <xdr:nvCxnSpPr>
          <xdr:cNvPr id="579" name="Đường nối Thẳng 539">
            <a:extLst>
              <a:ext uri="{FF2B5EF4-FFF2-40B4-BE49-F238E27FC236}">
                <a16:creationId xmlns:a16="http://schemas.microsoft.com/office/drawing/2014/main" id="{00000000-0008-0000-0000-000043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0" name="Đường nối Thẳng 540">
            <a:extLst>
              <a:ext uri="{FF2B5EF4-FFF2-40B4-BE49-F238E27FC236}">
                <a16:creationId xmlns:a16="http://schemas.microsoft.com/office/drawing/2014/main" id="{00000000-0008-0000-0000-000044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126</xdr:row>
      <xdr:rowOff>42046</xdr:rowOff>
    </xdr:from>
    <xdr:to>
      <xdr:col>11</xdr:col>
      <xdr:colOff>416467</xdr:colOff>
      <xdr:row>126</xdr:row>
      <xdr:rowOff>223348</xdr:rowOff>
    </xdr:to>
    <xdr:grpSp>
      <xdr:nvGrpSpPr>
        <xdr:cNvPr id="581" name="Nhóm 541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GrpSpPr/>
      </xdr:nvGrpSpPr>
      <xdr:grpSpPr>
        <a:xfrm>
          <a:off x="5593655" y="30903046"/>
          <a:ext cx="143205" cy="181302"/>
          <a:chOff x="10150364" y="1872155"/>
          <a:chExt cx="143205" cy="181302"/>
        </a:xfrm>
      </xdr:grpSpPr>
      <xdr:cxnSp macro="">
        <xdr:nvCxnSpPr>
          <xdr:cNvPr id="582" name="Đường nối Thẳng 542">
            <a:extLst>
              <a:ext uri="{FF2B5EF4-FFF2-40B4-BE49-F238E27FC236}">
                <a16:creationId xmlns:a16="http://schemas.microsoft.com/office/drawing/2014/main" id="{00000000-0008-0000-0000-000046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3" name="Đường nối Thẳng 543">
            <a:extLst>
              <a:ext uri="{FF2B5EF4-FFF2-40B4-BE49-F238E27FC236}">
                <a16:creationId xmlns:a16="http://schemas.microsoft.com/office/drawing/2014/main" id="{00000000-0008-0000-0000-000047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127</xdr:row>
      <xdr:rowOff>42046</xdr:rowOff>
    </xdr:from>
    <xdr:to>
      <xdr:col>11</xdr:col>
      <xdr:colOff>416467</xdr:colOff>
      <xdr:row>127</xdr:row>
      <xdr:rowOff>223348</xdr:rowOff>
    </xdr:to>
    <xdr:grpSp>
      <xdr:nvGrpSpPr>
        <xdr:cNvPr id="584" name="Nhóm 544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GrpSpPr/>
      </xdr:nvGrpSpPr>
      <xdr:grpSpPr>
        <a:xfrm>
          <a:off x="5593655" y="31147975"/>
          <a:ext cx="143205" cy="181302"/>
          <a:chOff x="10150364" y="1872155"/>
          <a:chExt cx="143205" cy="181302"/>
        </a:xfrm>
      </xdr:grpSpPr>
      <xdr:cxnSp macro="">
        <xdr:nvCxnSpPr>
          <xdr:cNvPr id="585" name="Đường nối Thẳng 545">
            <a:extLst>
              <a:ext uri="{FF2B5EF4-FFF2-40B4-BE49-F238E27FC236}">
                <a16:creationId xmlns:a16="http://schemas.microsoft.com/office/drawing/2014/main" id="{00000000-0008-0000-0000-000049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6" name="Đường nối Thẳng 546">
            <a:extLst>
              <a:ext uri="{FF2B5EF4-FFF2-40B4-BE49-F238E27FC236}">
                <a16:creationId xmlns:a16="http://schemas.microsoft.com/office/drawing/2014/main" id="{00000000-0008-0000-0000-00004A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128</xdr:row>
      <xdr:rowOff>42046</xdr:rowOff>
    </xdr:from>
    <xdr:to>
      <xdr:col>11</xdr:col>
      <xdr:colOff>416467</xdr:colOff>
      <xdr:row>128</xdr:row>
      <xdr:rowOff>223348</xdr:rowOff>
    </xdr:to>
    <xdr:grpSp>
      <xdr:nvGrpSpPr>
        <xdr:cNvPr id="587" name="Nhóm 547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GrpSpPr/>
      </xdr:nvGrpSpPr>
      <xdr:grpSpPr>
        <a:xfrm>
          <a:off x="5593655" y="31392903"/>
          <a:ext cx="143205" cy="181302"/>
          <a:chOff x="10150364" y="1872155"/>
          <a:chExt cx="143205" cy="181302"/>
        </a:xfrm>
      </xdr:grpSpPr>
      <xdr:cxnSp macro="">
        <xdr:nvCxnSpPr>
          <xdr:cNvPr id="588" name="Đường nối Thẳng 548">
            <a:extLst>
              <a:ext uri="{FF2B5EF4-FFF2-40B4-BE49-F238E27FC236}">
                <a16:creationId xmlns:a16="http://schemas.microsoft.com/office/drawing/2014/main" id="{00000000-0008-0000-0000-00004C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" name="Đường nối Thẳng 549">
            <a:extLst>
              <a:ext uri="{FF2B5EF4-FFF2-40B4-BE49-F238E27FC236}">
                <a16:creationId xmlns:a16="http://schemas.microsoft.com/office/drawing/2014/main" id="{00000000-0008-0000-0000-00004D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132</xdr:row>
      <xdr:rowOff>42046</xdr:rowOff>
    </xdr:from>
    <xdr:to>
      <xdr:col>11</xdr:col>
      <xdr:colOff>416467</xdr:colOff>
      <xdr:row>132</xdr:row>
      <xdr:rowOff>223348</xdr:rowOff>
    </xdr:to>
    <xdr:grpSp>
      <xdr:nvGrpSpPr>
        <xdr:cNvPr id="590" name="Nhóm 553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GrpSpPr/>
      </xdr:nvGrpSpPr>
      <xdr:grpSpPr>
        <a:xfrm>
          <a:off x="5593655" y="32372617"/>
          <a:ext cx="143205" cy="181302"/>
          <a:chOff x="10150364" y="1872155"/>
          <a:chExt cx="143205" cy="181302"/>
        </a:xfrm>
      </xdr:grpSpPr>
      <xdr:cxnSp macro="">
        <xdr:nvCxnSpPr>
          <xdr:cNvPr id="591" name="Đường nối Thẳng 554">
            <a:extLst>
              <a:ext uri="{FF2B5EF4-FFF2-40B4-BE49-F238E27FC236}">
                <a16:creationId xmlns:a16="http://schemas.microsoft.com/office/drawing/2014/main" id="{00000000-0008-0000-0000-00004F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2" name="Đường nối Thẳng 555">
            <a:extLst>
              <a:ext uri="{FF2B5EF4-FFF2-40B4-BE49-F238E27FC236}">
                <a16:creationId xmlns:a16="http://schemas.microsoft.com/office/drawing/2014/main" id="{00000000-0008-0000-0000-000050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135</xdr:row>
      <xdr:rowOff>42046</xdr:rowOff>
    </xdr:from>
    <xdr:to>
      <xdr:col>11</xdr:col>
      <xdr:colOff>416467</xdr:colOff>
      <xdr:row>135</xdr:row>
      <xdr:rowOff>223348</xdr:rowOff>
    </xdr:to>
    <xdr:grpSp>
      <xdr:nvGrpSpPr>
        <xdr:cNvPr id="593" name="Nhóm 556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GrpSpPr/>
      </xdr:nvGrpSpPr>
      <xdr:grpSpPr>
        <a:xfrm>
          <a:off x="5593655" y="33107403"/>
          <a:ext cx="143205" cy="181302"/>
          <a:chOff x="10150364" y="1872155"/>
          <a:chExt cx="143205" cy="181302"/>
        </a:xfrm>
      </xdr:grpSpPr>
      <xdr:cxnSp macro="">
        <xdr:nvCxnSpPr>
          <xdr:cNvPr id="594" name="Đường nối Thẳng 557">
            <a:extLst>
              <a:ext uri="{FF2B5EF4-FFF2-40B4-BE49-F238E27FC236}">
                <a16:creationId xmlns:a16="http://schemas.microsoft.com/office/drawing/2014/main" id="{00000000-0008-0000-0000-000052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5" name="Đường nối Thẳng 558">
            <a:extLst>
              <a:ext uri="{FF2B5EF4-FFF2-40B4-BE49-F238E27FC236}">
                <a16:creationId xmlns:a16="http://schemas.microsoft.com/office/drawing/2014/main" id="{00000000-0008-0000-0000-000053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136</xdr:row>
      <xdr:rowOff>42046</xdr:rowOff>
    </xdr:from>
    <xdr:to>
      <xdr:col>11</xdr:col>
      <xdr:colOff>416467</xdr:colOff>
      <xdr:row>136</xdr:row>
      <xdr:rowOff>223348</xdr:rowOff>
    </xdr:to>
    <xdr:grpSp>
      <xdr:nvGrpSpPr>
        <xdr:cNvPr id="596" name="Nhóm 559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GrpSpPr/>
      </xdr:nvGrpSpPr>
      <xdr:grpSpPr>
        <a:xfrm>
          <a:off x="5593655" y="33352332"/>
          <a:ext cx="143205" cy="181302"/>
          <a:chOff x="10150364" y="1872155"/>
          <a:chExt cx="143205" cy="181302"/>
        </a:xfrm>
      </xdr:grpSpPr>
      <xdr:cxnSp macro="">
        <xdr:nvCxnSpPr>
          <xdr:cNvPr id="597" name="Đường nối Thẳng 560">
            <a:extLst>
              <a:ext uri="{FF2B5EF4-FFF2-40B4-BE49-F238E27FC236}">
                <a16:creationId xmlns:a16="http://schemas.microsoft.com/office/drawing/2014/main" id="{00000000-0008-0000-0000-000055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" name="Đường nối Thẳng 561">
            <a:extLst>
              <a:ext uri="{FF2B5EF4-FFF2-40B4-BE49-F238E27FC236}">
                <a16:creationId xmlns:a16="http://schemas.microsoft.com/office/drawing/2014/main" id="{00000000-0008-0000-0000-000056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139</xdr:row>
      <xdr:rowOff>42046</xdr:rowOff>
    </xdr:from>
    <xdr:to>
      <xdr:col>11</xdr:col>
      <xdr:colOff>416467</xdr:colOff>
      <xdr:row>139</xdr:row>
      <xdr:rowOff>223348</xdr:rowOff>
    </xdr:to>
    <xdr:grpSp>
      <xdr:nvGrpSpPr>
        <xdr:cNvPr id="599" name="Nhóm 56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GrpSpPr/>
      </xdr:nvGrpSpPr>
      <xdr:grpSpPr>
        <a:xfrm>
          <a:off x="5593655" y="34087117"/>
          <a:ext cx="143205" cy="181302"/>
          <a:chOff x="10150364" y="1872155"/>
          <a:chExt cx="143205" cy="181302"/>
        </a:xfrm>
      </xdr:grpSpPr>
      <xdr:cxnSp macro="">
        <xdr:nvCxnSpPr>
          <xdr:cNvPr id="600" name="Đường nối Thẳng 563">
            <a:extLst>
              <a:ext uri="{FF2B5EF4-FFF2-40B4-BE49-F238E27FC236}">
                <a16:creationId xmlns:a16="http://schemas.microsoft.com/office/drawing/2014/main" id="{00000000-0008-0000-0000-000058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1" name="Đường nối Thẳng 564">
            <a:extLst>
              <a:ext uri="{FF2B5EF4-FFF2-40B4-BE49-F238E27FC236}">
                <a16:creationId xmlns:a16="http://schemas.microsoft.com/office/drawing/2014/main" id="{00000000-0008-0000-0000-000059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140</xdr:row>
      <xdr:rowOff>42046</xdr:rowOff>
    </xdr:from>
    <xdr:to>
      <xdr:col>11</xdr:col>
      <xdr:colOff>416467</xdr:colOff>
      <xdr:row>140</xdr:row>
      <xdr:rowOff>223348</xdr:rowOff>
    </xdr:to>
    <xdr:grpSp>
      <xdr:nvGrpSpPr>
        <xdr:cNvPr id="602" name="Nhóm 565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GrpSpPr/>
      </xdr:nvGrpSpPr>
      <xdr:grpSpPr>
        <a:xfrm>
          <a:off x="5593655" y="34332046"/>
          <a:ext cx="143205" cy="181302"/>
          <a:chOff x="10150364" y="1872155"/>
          <a:chExt cx="143205" cy="181302"/>
        </a:xfrm>
      </xdr:grpSpPr>
      <xdr:cxnSp macro="">
        <xdr:nvCxnSpPr>
          <xdr:cNvPr id="603" name="Đường nối Thẳng 566">
            <a:extLst>
              <a:ext uri="{FF2B5EF4-FFF2-40B4-BE49-F238E27FC236}">
                <a16:creationId xmlns:a16="http://schemas.microsoft.com/office/drawing/2014/main" id="{00000000-0008-0000-0000-00005B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" name="Đường nối Thẳng 567">
            <a:extLst>
              <a:ext uri="{FF2B5EF4-FFF2-40B4-BE49-F238E27FC236}">
                <a16:creationId xmlns:a16="http://schemas.microsoft.com/office/drawing/2014/main" id="{00000000-0008-0000-0000-00005C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143</xdr:row>
      <xdr:rowOff>42046</xdr:rowOff>
    </xdr:from>
    <xdr:to>
      <xdr:col>11</xdr:col>
      <xdr:colOff>416467</xdr:colOff>
      <xdr:row>143</xdr:row>
      <xdr:rowOff>223348</xdr:rowOff>
    </xdr:to>
    <xdr:grpSp>
      <xdr:nvGrpSpPr>
        <xdr:cNvPr id="605" name="Nhóm 568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GrpSpPr/>
      </xdr:nvGrpSpPr>
      <xdr:grpSpPr>
        <a:xfrm>
          <a:off x="5593655" y="35066832"/>
          <a:ext cx="143205" cy="181302"/>
          <a:chOff x="10150364" y="1872155"/>
          <a:chExt cx="143205" cy="181302"/>
        </a:xfrm>
      </xdr:grpSpPr>
      <xdr:cxnSp macro="">
        <xdr:nvCxnSpPr>
          <xdr:cNvPr id="606" name="Đường nối Thẳng 569">
            <a:extLst>
              <a:ext uri="{FF2B5EF4-FFF2-40B4-BE49-F238E27FC236}">
                <a16:creationId xmlns:a16="http://schemas.microsoft.com/office/drawing/2014/main" id="{00000000-0008-0000-0000-00005E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7" name="Đường nối Thẳng 570">
            <a:extLst>
              <a:ext uri="{FF2B5EF4-FFF2-40B4-BE49-F238E27FC236}">
                <a16:creationId xmlns:a16="http://schemas.microsoft.com/office/drawing/2014/main" id="{00000000-0008-0000-0000-00005F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145</xdr:row>
      <xdr:rowOff>42046</xdr:rowOff>
    </xdr:from>
    <xdr:to>
      <xdr:col>11</xdr:col>
      <xdr:colOff>416467</xdr:colOff>
      <xdr:row>145</xdr:row>
      <xdr:rowOff>223348</xdr:rowOff>
    </xdr:to>
    <xdr:grpSp>
      <xdr:nvGrpSpPr>
        <xdr:cNvPr id="608" name="Nhóm 571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GrpSpPr/>
      </xdr:nvGrpSpPr>
      <xdr:grpSpPr>
        <a:xfrm>
          <a:off x="5593655" y="35556689"/>
          <a:ext cx="143205" cy="181302"/>
          <a:chOff x="10150364" y="1872155"/>
          <a:chExt cx="143205" cy="181302"/>
        </a:xfrm>
      </xdr:grpSpPr>
      <xdr:cxnSp macro="">
        <xdr:nvCxnSpPr>
          <xdr:cNvPr id="609" name="Đường nối Thẳng 572">
            <a:extLst>
              <a:ext uri="{FF2B5EF4-FFF2-40B4-BE49-F238E27FC236}">
                <a16:creationId xmlns:a16="http://schemas.microsoft.com/office/drawing/2014/main" id="{00000000-0008-0000-0000-000061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0" name="Đường nối Thẳng 573">
            <a:extLst>
              <a:ext uri="{FF2B5EF4-FFF2-40B4-BE49-F238E27FC236}">
                <a16:creationId xmlns:a16="http://schemas.microsoft.com/office/drawing/2014/main" id="{00000000-0008-0000-0000-000062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146</xdr:row>
      <xdr:rowOff>42046</xdr:rowOff>
    </xdr:from>
    <xdr:to>
      <xdr:col>11</xdr:col>
      <xdr:colOff>416467</xdr:colOff>
      <xdr:row>146</xdr:row>
      <xdr:rowOff>223348</xdr:rowOff>
    </xdr:to>
    <xdr:grpSp>
      <xdr:nvGrpSpPr>
        <xdr:cNvPr id="611" name="Nhóm 574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GrpSpPr/>
      </xdr:nvGrpSpPr>
      <xdr:grpSpPr>
        <a:xfrm>
          <a:off x="5593655" y="35801617"/>
          <a:ext cx="143205" cy="181302"/>
          <a:chOff x="10150364" y="1872155"/>
          <a:chExt cx="143205" cy="181302"/>
        </a:xfrm>
      </xdr:grpSpPr>
      <xdr:cxnSp macro="">
        <xdr:nvCxnSpPr>
          <xdr:cNvPr id="612" name="Đường nối Thẳng 575">
            <a:extLst>
              <a:ext uri="{FF2B5EF4-FFF2-40B4-BE49-F238E27FC236}">
                <a16:creationId xmlns:a16="http://schemas.microsoft.com/office/drawing/2014/main" id="{00000000-0008-0000-0000-000064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3" name="Đường nối Thẳng 576">
            <a:extLst>
              <a:ext uri="{FF2B5EF4-FFF2-40B4-BE49-F238E27FC236}">
                <a16:creationId xmlns:a16="http://schemas.microsoft.com/office/drawing/2014/main" id="{00000000-0008-0000-0000-000065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148</xdr:row>
      <xdr:rowOff>42046</xdr:rowOff>
    </xdr:from>
    <xdr:to>
      <xdr:col>11</xdr:col>
      <xdr:colOff>416467</xdr:colOff>
      <xdr:row>148</xdr:row>
      <xdr:rowOff>223348</xdr:rowOff>
    </xdr:to>
    <xdr:grpSp>
      <xdr:nvGrpSpPr>
        <xdr:cNvPr id="614" name="Nhóm 577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GrpSpPr/>
      </xdr:nvGrpSpPr>
      <xdr:grpSpPr>
        <a:xfrm>
          <a:off x="5593655" y="36291475"/>
          <a:ext cx="143205" cy="181302"/>
          <a:chOff x="10150364" y="1872155"/>
          <a:chExt cx="143205" cy="181302"/>
        </a:xfrm>
      </xdr:grpSpPr>
      <xdr:cxnSp macro="">
        <xdr:nvCxnSpPr>
          <xdr:cNvPr id="615" name="Đường nối Thẳng 578">
            <a:extLst>
              <a:ext uri="{FF2B5EF4-FFF2-40B4-BE49-F238E27FC236}">
                <a16:creationId xmlns:a16="http://schemas.microsoft.com/office/drawing/2014/main" id="{00000000-0008-0000-0000-000067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6" name="Đường nối Thẳng 579">
            <a:extLst>
              <a:ext uri="{FF2B5EF4-FFF2-40B4-BE49-F238E27FC236}">
                <a16:creationId xmlns:a16="http://schemas.microsoft.com/office/drawing/2014/main" id="{00000000-0008-0000-0000-000068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152</xdr:row>
      <xdr:rowOff>42046</xdr:rowOff>
    </xdr:from>
    <xdr:to>
      <xdr:col>11</xdr:col>
      <xdr:colOff>416467</xdr:colOff>
      <xdr:row>152</xdr:row>
      <xdr:rowOff>223348</xdr:rowOff>
    </xdr:to>
    <xdr:grpSp>
      <xdr:nvGrpSpPr>
        <xdr:cNvPr id="617" name="Nhóm 580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GrpSpPr/>
      </xdr:nvGrpSpPr>
      <xdr:grpSpPr>
        <a:xfrm>
          <a:off x="5593655" y="37271189"/>
          <a:ext cx="143205" cy="181302"/>
          <a:chOff x="10150364" y="1872155"/>
          <a:chExt cx="143205" cy="181302"/>
        </a:xfrm>
      </xdr:grpSpPr>
      <xdr:cxnSp macro="">
        <xdr:nvCxnSpPr>
          <xdr:cNvPr id="618" name="Đường nối Thẳng 581">
            <a:extLst>
              <a:ext uri="{FF2B5EF4-FFF2-40B4-BE49-F238E27FC236}">
                <a16:creationId xmlns:a16="http://schemas.microsoft.com/office/drawing/2014/main" id="{00000000-0008-0000-0000-00006A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" name="Đường nối Thẳng 582">
            <a:extLst>
              <a:ext uri="{FF2B5EF4-FFF2-40B4-BE49-F238E27FC236}">
                <a16:creationId xmlns:a16="http://schemas.microsoft.com/office/drawing/2014/main" id="{00000000-0008-0000-0000-00006B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158</xdr:row>
      <xdr:rowOff>42046</xdr:rowOff>
    </xdr:from>
    <xdr:to>
      <xdr:col>11</xdr:col>
      <xdr:colOff>416467</xdr:colOff>
      <xdr:row>158</xdr:row>
      <xdr:rowOff>223348</xdr:rowOff>
    </xdr:to>
    <xdr:grpSp>
      <xdr:nvGrpSpPr>
        <xdr:cNvPr id="620" name="Nhóm 583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GrpSpPr/>
      </xdr:nvGrpSpPr>
      <xdr:grpSpPr>
        <a:xfrm>
          <a:off x="5593655" y="38740760"/>
          <a:ext cx="143205" cy="181302"/>
          <a:chOff x="10150364" y="1872155"/>
          <a:chExt cx="143205" cy="181302"/>
        </a:xfrm>
      </xdr:grpSpPr>
      <xdr:cxnSp macro="">
        <xdr:nvCxnSpPr>
          <xdr:cNvPr id="621" name="Đường nối Thẳng 584">
            <a:extLst>
              <a:ext uri="{FF2B5EF4-FFF2-40B4-BE49-F238E27FC236}">
                <a16:creationId xmlns:a16="http://schemas.microsoft.com/office/drawing/2014/main" id="{00000000-0008-0000-0000-00006D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" name="Đường nối Thẳng 585">
            <a:extLst>
              <a:ext uri="{FF2B5EF4-FFF2-40B4-BE49-F238E27FC236}">
                <a16:creationId xmlns:a16="http://schemas.microsoft.com/office/drawing/2014/main" id="{00000000-0008-0000-0000-00006E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159</xdr:row>
      <xdr:rowOff>42046</xdr:rowOff>
    </xdr:from>
    <xdr:to>
      <xdr:col>11</xdr:col>
      <xdr:colOff>416467</xdr:colOff>
      <xdr:row>159</xdr:row>
      <xdr:rowOff>223348</xdr:rowOff>
    </xdr:to>
    <xdr:grpSp>
      <xdr:nvGrpSpPr>
        <xdr:cNvPr id="623" name="Nhóm 586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GrpSpPr/>
      </xdr:nvGrpSpPr>
      <xdr:grpSpPr>
        <a:xfrm>
          <a:off x="5593655" y="38985689"/>
          <a:ext cx="143205" cy="181302"/>
          <a:chOff x="10150364" y="1872155"/>
          <a:chExt cx="143205" cy="181302"/>
        </a:xfrm>
      </xdr:grpSpPr>
      <xdr:cxnSp macro="">
        <xdr:nvCxnSpPr>
          <xdr:cNvPr id="624" name="Đường nối Thẳng 587">
            <a:extLst>
              <a:ext uri="{FF2B5EF4-FFF2-40B4-BE49-F238E27FC236}">
                <a16:creationId xmlns:a16="http://schemas.microsoft.com/office/drawing/2014/main" id="{00000000-0008-0000-0000-000070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5" name="Đường nối Thẳng 588">
            <a:extLst>
              <a:ext uri="{FF2B5EF4-FFF2-40B4-BE49-F238E27FC236}">
                <a16:creationId xmlns:a16="http://schemas.microsoft.com/office/drawing/2014/main" id="{00000000-0008-0000-0000-000071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164</xdr:row>
      <xdr:rowOff>42046</xdr:rowOff>
    </xdr:from>
    <xdr:to>
      <xdr:col>11</xdr:col>
      <xdr:colOff>416467</xdr:colOff>
      <xdr:row>164</xdr:row>
      <xdr:rowOff>223348</xdr:rowOff>
    </xdr:to>
    <xdr:grpSp>
      <xdr:nvGrpSpPr>
        <xdr:cNvPr id="626" name="Nhóm 589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GrpSpPr/>
      </xdr:nvGrpSpPr>
      <xdr:grpSpPr>
        <a:xfrm>
          <a:off x="5593655" y="40210332"/>
          <a:ext cx="143205" cy="181302"/>
          <a:chOff x="10150364" y="1872155"/>
          <a:chExt cx="143205" cy="181302"/>
        </a:xfrm>
      </xdr:grpSpPr>
      <xdr:cxnSp macro="">
        <xdr:nvCxnSpPr>
          <xdr:cNvPr id="627" name="Đường nối Thẳng 590">
            <a:extLst>
              <a:ext uri="{FF2B5EF4-FFF2-40B4-BE49-F238E27FC236}">
                <a16:creationId xmlns:a16="http://schemas.microsoft.com/office/drawing/2014/main" id="{00000000-0008-0000-0000-000073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8" name="Đường nối Thẳng 591">
            <a:extLst>
              <a:ext uri="{FF2B5EF4-FFF2-40B4-BE49-F238E27FC236}">
                <a16:creationId xmlns:a16="http://schemas.microsoft.com/office/drawing/2014/main" id="{00000000-0008-0000-0000-000074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165</xdr:row>
      <xdr:rowOff>42046</xdr:rowOff>
    </xdr:from>
    <xdr:to>
      <xdr:col>11</xdr:col>
      <xdr:colOff>416467</xdr:colOff>
      <xdr:row>165</xdr:row>
      <xdr:rowOff>223348</xdr:rowOff>
    </xdr:to>
    <xdr:grpSp>
      <xdr:nvGrpSpPr>
        <xdr:cNvPr id="629" name="Nhóm 59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GrpSpPr/>
      </xdr:nvGrpSpPr>
      <xdr:grpSpPr>
        <a:xfrm>
          <a:off x="5593655" y="40455260"/>
          <a:ext cx="143205" cy="181302"/>
          <a:chOff x="10150364" y="1872155"/>
          <a:chExt cx="143205" cy="181302"/>
        </a:xfrm>
      </xdr:grpSpPr>
      <xdr:cxnSp macro="">
        <xdr:nvCxnSpPr>
          <xdr:cNvPr id="630" name="Đường nối Thẳng 593">
            <a:extLst>
              <a:ext uri="{FF2B5EF4-FFF2-40B4-BE49-F238E27FC236}">
                <a16:creationId xmlns:a16="http://schemas.microsoft.com/office/drawing/2014/main" id="{00000000-0008-0000-0000-000076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1" name="Đường nối Thẳng 594">
            <a:extLst>
              <a:ext uri="{FF2B5EF4-FFF2-40B4-BE49-F238E27FC236}">
                <a16:creationId xmlns:a16="http://schemas.microsoft.com/office/drawing/2014/main" id="{00000000-0008-0000-0000-000077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172</xdr:row>
      <xdr:rowOff>42046</xdr:rowOff>
    </xdr:from>
    <xdr:to>
      <xdr:col>11</xdr:col>
      <xdr:colOff>416467</xdr:colOff>
      <xdr:row>172</xdr:row>
      <xdr:rowOff>223348</xdr:rowOff>
    </xdr:to>
    <xdr:grpSp>
      <xdr:nvGrpSpPr>
        <xdr:cNvPr id="632" name="Nhóm 598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GrpSpPr/>
      </xdr:nvGrpSpPr>
      <xdr:grpSpPr>
        <a:xfrm>
          <a:off x="5593655" y="42169760"/>
          <a:ext cx="143205" cy="181302"/>
          <a:chOff x="10150364" y="1872155"/>
          <a:chExt cx="143205" cy="181302"/>
        </a:xfrm>
      </xdr:grpSpPr>
      <xdr:cxnSp macro="">
        <xdr:nvCxnSpPr>
          <xdr:cNvPr id="633" name="Đường nối Thẳng 599">
            <a:extLst>
              <a:ext uri="{FF2B5EF4-FFF2-40B4-BE49-F238E27FC236}">
                <a16:creationId xmlns:a16="http://schemas.microsoft.com/office/drawing/2014/main" id="{00000000-0008-0000-0000-000079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4" name="Đường nối Thẳng 600">
            <a:extLst>
              <a:ext uri="{FF2B5EF4-FFF2-40B4-BE49-F238E27FC236}">
                <a16:creationId xmlns:a16="http://schemas.microsoft.com/office/drawing/2014/main" id="{00000000-0008-0000-0000-00007A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176</xdr:row>
      <xdr:rowOff>42046</xdr:rowOff>
    </xdr:from>
    <xdr:to>
      <xdr:col>11</xdr:col>
      <xdr:colOff>416467</xdr:colOff>
      <xdr:row>176</xdr:row>
      <xdr:rowOff>223348</xdr:rowOff>
    </xdr:to>
    <xdr:grpSp>
      <xdr:nvGrpSpPr>
        <xdr:cNvPr id="635" name="Nhóm 601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GrpSpPr/>
      </xdr:nvGrpSpPr>
      <xdr:grpSpPr>
        <a:xfrm>
          <a:off x="5593655" y="43149475"/>
          <a:ext cx="143205" cy="181302"/>
          <a:chOff x="10150364" y="1872155"/>
          <a:chExt cx="143205" cy="181302"/>
        </a:xfrm>
      </xdr:grpSpPr>
      <xdr:cxnSp macro="">
        <xdr:nvCxnSpPr>
          <xdr:cNvPr id="636" name="Đường nối Thẳng 602">
            <a:extLst>
              <a:ext uri="{FF2B5EF4-FFF2-40B4-BE49-F238E27FC236}">
                <a16:creationId xmlns:a16="http://schemas.microsoft.com/office/drawing/2014/main" id="{00000000-0008-0000-0000-00007C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7" name="Đường nối Thẳng 603">
            <a:extLst>
              <a:ext uri="{FF2B5EF4-FFF2-40B4-BE49-F238E27FC236}">
                <a16:creationId xmlns:a16="http://schemas.microsoft.com/office/drawing/2014/main" id="{00000000-0008-0000-0000-00007D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177</xdr:row>
      <xdr:rowOff>32846</xdr:rowOff>
    </xdr:from>
    <xdr:to>
      <xdr:col>12</xdr:col>
      <xdr:colOff>499246</xdr:colOff>
      <xdr:row>177</xdr:row>
      <xdr:rowOff>214148</xdr:rowOff>
    </xdr:to>
    <xdr:grpSp>
      <xdr:nvGrpSpPr>
        <xdr:cNvPr id="638" name="Nhóm 604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GrpSpPr/>
      </xdr:nvGrpSpPr>
      <xdr:grpSpPr>
        <a:xfrm>
          <a:off x="6467049" y="43385203"/>
          <a:ext cx="128197" cy="181302"/>
          <a:chOff x="10055012" y="2326727"/>
          <a:chExt cx="128197" cy="181302"/>
        </a:xfrm>
      </xdr:grpSpPr>
      <xdr:cxnSp macro="">
        <xdr:nvCxnSpPr>
          <xdr:cNvPr id="639" name="Đường nối Thẳng 605">
            <a:extLst>
              <a:ext uri="{FF2B5EF4-FFF2-40B4-BE49-F238E27FC236}">
                <a16:creationId xmlns:a16="http://schemas.microsoft.com/office/drawing/2014/main" id="{00000000-0008-0000-0000-00007F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" name="Đường nối Thẳng 606">
            <a:extLst>
              <a:ext uri="{FF2B5EF4-FFF2-40B4-BE49-F238E27FC236}">
                <a16:creationId xmlns:a16="http://schemas.microsoft.com/office/drawing/2014/main" id="{00000000-0008-0000-0000-000080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178</xdr:row>
      <xdr:rowOff>42046</xdr:rowOff>
    </xdr:from>
    <xdr:to>
      <xdr:col>11</xdr:col>
      <xdr:colOff>416467</xdr:colOff>
      <xdr:row>178</xdr:row>
      <xdr:rowOff>223348</xdr:rowOff>
    </xdr:to>
    <xdr:grpSp>
      <xdr:nvGrpSpPr>
        <xdr:cNvPr id="641" name="Nhóm 607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GrpSpPr/>
      </xdr:nvGrpSpPr>
      <xdr:grpSpPr>
        <a:xfrm>
          <a:off x="5593655" y="43639332"/>
          <a:ext cx="143205" cy="181302"/>
          <a:chOff x="10150364" y="1872155"/>
          <a:chExt cx="143205" cy="181302"/>
        </a:xfrm>
      </xdr:grpSpPr>
      <xdr:cxnSp macro="">
        <xdr:nvCxnSpPr>
          <xdr:cNvPr id="642" name="Đường nối Thẳng 608">
            <a:extLst>
              <a:ext uri="{FF2B5EF4-FFF2-40B4-BE49-F238E27FC236}">
                <a16:creationId xmlns:a16="http://schemas.microsoft.com/office/drawing/2014/main" id="{00000000-0008-0000-0000-000082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3" name="Đường nối Thẳng 609">
            <a:extLst>
              <a:ext uri="{FF2B5EF4-FFF2-40B4-BE49-F238E27FC236}">
                <a16:creationId xmlns:a16="http://schemas.microsoft.com/office/drawing/2014/main" id="{00000000-0008-0000-0000-000083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179</xdr:row>
      <xdr:rowOff>42046</xdr:rowOff>
    </xdr:from>
    <xdr:to>
      <xdr:col>11</xdr:col>
      <xdr:colOff>416467</xdr:colOff>
      <xdr:row>179</xdr:row>
      <xdr:rowOff>223348</xdr:rowOff>
    </xdr:to>
    <xdr:grpSp>
      <xdr:nvGrpSpPr>
        <xdr:cNvPr id="644" name="Nhóm 610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GrpSpPr/>
      </xdr:nvGrpSpPr>
      <xdr:grpSpPr>
        <a:xfrm>
          <a:off x="5593655" y="43884260"/>
          <a:ext cx="143205" cy="181302"/>
          <a:chOff x="10150364" y="1872155"/>
          <a:chExt cx="143205" cy="181302"/>
        </a:xfrm>
      </xdr:grpSpPr>
      <xdr:cxnSp macro="">
        <xdr:nvCxnSpPr>
          <xdr:cNvPr id="645" name="Đường nối Thẳng 611">
            <a:extLst>
              <a:ext uri="{FF2B5EF4-FFF2-40B4-BE49-F238E27FC236}">
                <a16:creationId xmlns:a16="http://schemas.microsoft.com/office/drawing/2014/main" id="{00000000-0008-0000-0000-000085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" name="Đường nối Thẳng 612">
            <a:extLst>
              <a:ext uri="{FF2B5EF4-FFF2-40B4-BE49-F238E27FC236}">
                <a16:creationId xmlns:a16="http://schemas.microsoft.com/office/drawing/2014/main" id="{00000000-0008-0000-0000-000086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180</xdr:row>
      <xdr:rowOff>32846</xdr:rowOff>
    </xdr:from>
    <xdr:to>
      <xdr:col>12</xdr:col>
      <xdr:colOff>499246</xdr:colOff>
      <xdr:row>180</xdr:row>
      <xdr:rowOff>214148</xdr:rowOff>
    </xdr:to>
    <xdr:grpSp>
      <xdr:nvGrpSpPr>
        <xdr:cNvPr id="647" name="Nhóm 613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GrpSpPr/>
      </xdr:nvGrpSpPr>
      <xdr:grpSpPr>
        <a:xfrm>
          <a:off x="6467049" y="44119989"/>
          <a:ext cx="128197" cy="181302"/>
          <a:chOff x="10055012" y="2326727"/>
          <a:chExt cx="128197" cy="181302"/>
        </a:xfrm>
      </xdr:grpSpPr>
      <xdr:cxnSp macro="">
        <xdr:nvCxnSpPr>
          <xdr:cNvPr id="648" name="Đường nối Thẳng 614">
            <a:extLst>
              <a:ext uri="{FF2B5EF4-FFF2-40B4-BE49-F238E27FC236}">
                <a16:creationId xmlns:a16="http://schemas.microsoft.com/office/drawing/2014/main" id="{00000000-0008-0000-0000-000088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9" name="Đường nối Thẳng 615">
            <a:extLst>
              <a:ext uri="{FF2B5EF4-FFF2-40B4-BE49-F238E27FC236}">
                <a16:creationId xmlns:a16="http://schemas.microsoft.com/office/drawing/2014/main" id="{00000000-0008-0000-0000-000089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182</xdr:row>
      <xdr:rowOff>42046</xdr:rowOff>
    </xdr:from>
    <xdr:to>
      <xdr:col>11</xdr:col>
      <xdr:colOff>416467</xdr:colOff>
      <xdr:row>182</xdr:row>
      <xdr:rowOff>223348</xdr:rowOff>
    </xdr:to>
    <xdr:grpSp>
      <xdr:nvGrpSpPr>
        <xdr:cNvPr id="650" name="Nhóm 616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GrpSpPr/>
      </xdr:nvGrpSpPr>
      <xdr:grpSpPr>
        <a:xfrm>
          <a:off x="5593655" y="44619046"/>
          <a:ext cx="143205" cy="181302"/>
          <a:chOff x="10150364" y="1872155"/>
          <a:chExt cx="143205" cy="181302"/>
        </a:xfrm>
      </xdr:grpSpPr>
      <xdr:cxnSp macro="">
        <xdr:nvCxnSpPr>
          <xdr:cNvPr id="651" name="Đường nối Thẳng 617">
            <a:extLst>
              <a:ext uri="{FF2B5EF4-FFF2-40B4-BE49-F238E27FC236}">
                <a16:creationId xmlns:a16="http://schemas.microsoft.com/office/drawing/2014/main" id="{00000000-0008-0000-0000-00008B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" name="Đường nối Thẳng 618">
            <a:extLst>
              <a:ext uri="{FF2B5EF4-FFF2-40B4-BE49-F238E27FC236}">
                <a16:creationId xmlns:a16="http://schemas.microsoft.com/office/drawing/2014/main" id="{00000000-0008-0000-0000-00008C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183</xdr:row>
      <xdr:rowOff>42046</xdr:rowOff>
    </xdr:from>
    <xdr:to>
      <xdr:col>11</xdr:col>
      <xdr:colOff>416467</xdr:colOff>
      <xdr:row>183</xdr:row>
      <xdr:rowOff>223348</xdr:rowOff>
    </xdr:to>
    <xdr:grpSp>
      <xdr:nvGrpSpPr>
        <xdr:cNvPr id="653" name="Nhóm 619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GrpSpPr/>
      </xdr:nvGrpSpPr>
      <xdr:grpSpPr>
        <a:xfrm>
          <a:off x="5593655" y="44863975"/>
          <a:ext cx="143205" cy="181302"/>
          <a:chOff x="10150364" y="1872155"/>
          <a:chExt cx="143205" cy="181302"/>
        </a:xfrm>
      </xdr:grpSpPr>
      <xdr:cxnSp macro="">
        <xdr:nvCxnSpPr>
          <xdr:cNvPr id="654" name="Đường nối Thẳng 620">
            <a:extLst>
              <a:ext uri="{FF2B5EF4-FFF2-40B4-BE49-F238E27FC236}">
                <a16:creationId xmlns:a16="http://schemas.microsoft.com/office/drawing/2014/main" id="{00000000-0008-0000-0000-00008E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5" name="Đường nối Thẳng 621">
            <a:extLst>
              <a:ext uri="{FF2B5EF4-FFF2-40B4-BE49-F238E27FC236}">
                <a16:creationId xmlns:a16="http://schemas.microsoft.com/office/drawing/2014/main" id="{00000000-0008-0000-0000-00008F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185</xdr:row>
      <xdr:rowOff>42046</xdr:rowOff>
    </xdr:from>
    <xdr:to>
      <xdr:col>11</xdr:col>
      <xdr:colOff>416467</xdr:colOff>
      <xdr:row>185</xdr:row>
      <xdr:rowOff>223348</xdr:rowOff>
    </xdr:to>
    <xdr:grpSp>
      <xdr:nvGrpSpPr>
        <xdr:cNvPr id="656" name="Nhóm 62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GrpSpPr/>
      </xdr:nvGrpSpPr>
      <xdr:grpSpPr>
        <a:xfrm>
          <a:off x="5593655" y="45353832"/>
          <a:ext cx="143205" cy="181302"/>
          <a:chOff x="10150364" y="1872155"/>
          <a:chExt cx="143205" cy="181302"/>
        </a:xfrm>
      </xdr:grpSpPr>
      <xdr:cxnSp macro="">
        <xdr:nvCxnSpPr>
          <xdr:cNvPr id="657" name="Đường nối Thẳng 623">
            <a:extLst>
              <a:ext uri="{FF2B5EF4-FFF2-40B4-BE49-F238E27FC236}">
                <a16:creationId xmlns:a16="http://schemas.microsoft.com/office/drawing/2014/main" id="{00000000-0008-0000-0000-000091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8" name="Đường nối Thẳng 624">
            <a:extLst>
              <a:ext uri="{FF2B5EF4-FFF2-40B4-BE49-F238E27FC236}">
                <a16:creationId xmlns:a16="http://schemas.microsoft.com/office/drawing/2014/main" id="{00000000-0008-0000-0000-000092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184</xdr:row>
      <xdr:rowOff>32846</xdr:rowOff>
    </xdr:from>
    <xdr:to>
      <xdr:col>12</xdr:col>
      <xdr:colOff>499246</xdr:colOff>
      <xdr:row>184</xdr:row>
      <xdr:rowOff>214148</xdr:rowOff>
    </xdr:to>
    <xdr:grpSp>
      <xdr:nvGrpSpPr>
        <xdr:cNvPr id="659" name="Nhóm 625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GrpSpPr/>
      </xdr:nvGrpSpPr>
      <xdr:grpSpPr>
        <a:xfrm>
          <a:off x="6467049" y="45099703"/>
          <a:ext cx="128197" cy="181302"/>
          <a:chOff x="10055012" y="2326727"/>
          <a:chExt cx="128197" cy="181302"/>
        </a:xfrm>
      </xdr:grpSpPr>
      <xdr:cxnSp macro="">
        <xdr:nvCxnSpPr>
          <xdr:cNvPr id="660" name="Đường nối Thẳng 626">
            <a:extLst>
              <a:ext uri="{FF2B5EF4-FFF2-40B4-BE49-F238E27FC236}">
                <a16:creationId xmlns:a16="http://schemas.microsoft.com/office/drawing/2014/main" id="{00000000-0008-0000-0000-000094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1" name="Đường nối Thẳng 627">
            <a:extLst>
              <a:ext uri="{FF2B5EF4-FFF2-40B4-BE49-F238E27FC236}">
                <a16:creationId xmlns:a16="http://schemas.microsoft.com/office/drawing/2014/main" id="{00000000-0008-0000-0000-000095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186</xdr:row>
      <xdr:rowOff>32846</xdr:rowOff>
    </xdr:from>
    <xdr:to>
      <xdr:col>12</xdr:col>
      <xdr:colOff>499246</xdr:colOff>
      <xdr:row>186</xdr:row>
      <xdr:rowOff>214148</xdr:rowOff>
    </xdr:to>
    <xdr:grpSp>
      <xdr:nvGrpSpPr>
        <xdr:cNvPr id="662" name="Nhóm 628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GrpSpPr/>
      </xdr:nvGrpSpPr>
      <xdr:grpSpPr>
        <a:xfrm>
          <a:off x="6467049" y="45589560"/>
          <a:ext cx="128197" cy="181302"/>
          <a:chOff x="10055012" y="2326727"/>
          <a:chExt cx="128197" cy="181302"/>
        </a:xfrm>
      </xdr:grpSpPr>
      <xdr:cxnSp macro="">
        <xdr:nvCxnSpPr>
          <xdr:cNvPr id="663" name="Đường nối Thẳng 629">
            <a:extLst>
              <a:ext uri="{FF2B5EF4-FFF2-40B4-BE49-F238E27FC236}">
                <a16:creationId xmlns:a16="http://schemas.microsoft.com/office/drawing/2014/main" id="{00000000-0008-0000-0000-000097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4" name="Đường nối Thẳng 630">
            <a:extLst>
              <a:ext uri="{FF2B5EF4-FFF2-40B4-BE49-F238E27FC236}">
                <a16:creationId xmlns:a16="http://schemas.microsoft.com/office/drawing/2014/main" id="{00000000-0008-0000-0000-000098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187</xdr:row>
      <xdr:rowOff>42046</xdr:rowOff>
    </xdr:from>
    <xdr:to>
      <xdr:col>11</xdr:col>
      <xdr:colOff>416467</xdr:colOff>
      <xdr:row>187</xdr:row>
      <xdr:rowOff>223348</xdr:rowOff>
    </xdr:to>
    <xdr:grpSp>
      <xdr:nvGrpSpPr>
        <xdr:cNvPr id="665" name="Nhóm 631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GrpSpPr/>
      </xdr:nvGrpSpPr>
      <xdr:grpSpPr>
        <a:xfrm>
          <a:off x="5593655" y="45843689"/>
          <a:ext cx="143205" cy="181302"/>
          <a:chOff x="10150364" y="1872155"/>
          <a:chExt cx="143205" cy="181302"/>
        </a:xfrm>
      </xdr:grpSpPr>
      <xdr:cxnSp macro="">
        <xdr:nvCxnSpPr>
          <xdr:cNvPr id="666" name="Đường nối Thẳng 632">
            <a:extLst>
              <a:ext uri="{FF2B5EF4-FFF2-40B4-BE49-F238E27FC236}">
                <a16:creationId xmlns:a16="http://schemas.microsoft.com/office/drawing/2014/main" id="{00000000-0008-0000-0000-00009A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7" name="Đường nối Thẳng 633">
            <a:extLst>
              <a:ext uri="{FF2B5EF4-FFF2-40B4-BE49-F238E27FC236}">
                <a16:creationId xmlns:a16="http://schemas.microsoft.com/office/drawing/2014/main" id="{00000000-0008-0000-0000-00009B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188</xdr:row>
      <xdr:rowOff>32846</xdr:rowOff>
    </xdr:from>
    <xdr:to>
      <xdr:col>12</xdr:col>
      <xdr:colOff>499246</xdr:colOff>
      <xdr:row>188</xdr:row>
      <xdr:rowOff>214148</xdr:rowOff>
    </xdr:to>
    <xdr:grpSp>
      <xdr:nvGrpSpPr>
        <xdr:cNvPr id="668" name="Nhóm 634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GrpSpPr/>
      </xdr:nvGrpSpPr>
      <xdr:grpSpPr>
        <a:xfrm>
          <a:off x="6467049" y="46079417"/>
          <a:ext cx="128197" cy="181302"/>
          <a:chOff x="10055012" y="2326727"/>
          <a:chExt cx="128197" cy="181302"/>
        </a:xfrm>
      </xdr:grpSpPr>
      <xdr:cxnSp macro="">
        <xdr:nvCxnSpPr>
          <xdr:cNvPr id="669" name="Đường nối Thẳng 635">
            <a:extLst>
              <a:ext uri="{FF2B5EF4-FFF2-40B4-BE49-F238E27FC236}">
                <a16:creationId xmlns:a16="http://schemas.microsoft.com/office/drawing/2014/main" id="{00000000-0008-0000-0000-00009D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0" name="Đường nối Thẳng 636">
            <a:extLst>
              <a:ext uri="{FF2B5EF4-FFF2-40B4-BE49-F238E27FC236}">
                <a16:creationId xmlns:a16="http://schemas.microsoft.com/office/drawing/2014/main" id="{00000000-0008-0000-0000-00009E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189</xdr:row>
      <xdr:rowOff>32846</xdr:rowOff>
    </xdr:from>
    <xdr:to>
      <xdr:col>12</xdr:col>
      <xdr:colOff>499246</xdr:colOff>
      <xdr:row>189</xdr:row>
      <xdr:rowOff>214148</xdr:rowOff>
    </xdr:to>
    <xdr:grpSp>
      <xdr:nvGrpSpPr>
        <xdr:cNvPr id="671" name="Nhóm 637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GrpSpPr/>
      </xdr:nvGrpSpPr>
      <xdr:grpSpPr>
        <a:xfrm>
          <a:off x="6467049" y="46324346"/>
          <a:ext cx="128197" cy="181302"/>
          <a:chOff x="10055012" y="2326727"/>
          <a:chExt cx="128197" cy="181302"/>
        </a:xfrm>
      </xdr:grpSpPr>
      <xdr:cxnSp macro="">
        <xdr:nvCxnSpPr>
          <xdr:cNvPr id="672" name="Đường nối Thẳng 638">
            <a:extLst>
              <a:ext uri="{FF2B5EF4-FFF2-40B4-BE49-F238E27FC236}">
                <a16:creationId xmlns:a16="http://schemas.microsoft.com/office/drawing/2014/main" id="{00000000-0008-0000-0000-0000A0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3" name="Đường nối Thẳng 639">
            <a:extLst>
              <a:ext uri="{FF2B5EF4-FFF2-40B4-BE49-F238E27FC236}">
                <a16:creationId xmlns:a16="http://schemas.microsoft.com/office/drawing/2014/main" id="{00000000-0008-0000-0000-0000A1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190</xdr:row>
      <xdr:rowOff>42046</xdr:rowOff>
    </xdr:from>
    <xdr:to>
      <xdr:col>11</xdr:col>
      <xdr:colOff>416467</xdr:colOff>
      <xdr:row>190</xdr:row>
      <xdr:rowOff>223348</xdr:rowOff>
    </xdr:to>
    <xdr:grpSp>
      <xdr:nvGrpSpPr>
        <xdr:cNvPr id="674" name="Nhóm 640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GrpSpPr/>
      </xdr:nvGrpSpPr>
      <xdr:grpSpPr>
        <a:xfrm>
          <a:off x="5593655" y="46578475"/>
          <a:ext cx="143205" cy="181302"/>
          <a:chOff x="10150364" y="1872155"/>
          <a:chExt cx="143205" cy="181302"/>
        </a:xfrm>
      </xdr:grpSpPr>
      <xdr:cxnSp macro="">
        <xdr:nvCxnSpPr>
          <xdr:cNvPr id="675" name="Đường nối Thẳng 641">
            <a:extLst>
              <a:ext uri="{FF2B5EF4-FFF2-40B4-BE49-F238E27FC236}">
                <a16:creationId xmlns:a16="http://schemas.microsoft.com/office/drawing/2014/main" id="{00000000-0008-0000-0000-0000A3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6" name="Đường nối Thẳng 642">
            <a:extLst>
              <a:ext uri="{FF2B5EF4-FFF2-40B4-BE49-F238E27FC236}">
                <a16:creationId xmlns:a16="http://schemas.microsoft.com/office/drawing/2014/main" id="{00000000-0008-0000-0000-0000A4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191</xdr:row>
      <xdr:rowOff>32846</xdr:rowOff>
    </xdr:from>
    <xdr:to>
      <xdr:col>12</xdr:col>
      <xdr:colOff>499246</xdr:colOff>
      <xdr:row>191</xdr:row>
      <xdr:rowOff>214148</xdr:rowOff>
    </xdr:to>
    <xdr:grpSp>
      <xdr:nvGrpSpPr>
        <xdr:cNvPr id="677" name="Nhóm 643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GrpSpPr/>
      </xdr:nvGrpSpPr>
      <xdr:grpSpPr>
        <a:xfrm>
          <a:off x="6467049" y="46814203"/>
          <a:ext cx="128197" cy="181302"/>
          <a:chOff x="10055012" y="2326727"/>
          <a:chExt cx="128197" cy="181302"/>
        </a:xfrm>
      </xdr:grpSpPr>
      <xdr:cxnSp macro="">
        <xdr:nvCxnSpPr>
          <xdr:cNvPr id="678" name="Đường nối Thẳng 644">
            <a:extLst>
              <a:ext uri="{FF2B5EF4-FFF2-40B4-BE49-F238E27FC236}">
                <a16:creationId xmlns:a16="http://schemas.microsoft.com/office/drawing/2014/main" id="{00000000-0008-0000-0000-0000A6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9" name="Đường nối Thẳng 645">
            <a:extLst>
              <a:ext uri="{FF2B5EF4-FFF2-40B4-BE49-F238E27FC236}">
                <a16:creationId xmlns:a16="http://schemas.microsoft.com/office/drawing/2014/main" id="{00000000-0008-0000-0000-0000A7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193</xdr:row>
      <xdr:rowOff>32846</xdr:rowOff>
    </xdr:from>
    <xdr:to>
      <xdr:col>12</xdr:col>
      <xdr:colOff>499246</xdr:colOff>
      <xdr:row>193</xdr:row>
      <xdr:rowOff>214148</xdr:rowOff>
    </xdr:to>
    <xdr:grpSp>
      <xdr:nvGrpSpPr>
        <xdr:cNvPr id="680" name="Nhóm 646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GrpSpPr/>
      </xdr:nvGrpSpPr>
      <xdr:grpSpPr>
        <a:xfrm>
          <a:off x="6467049" y="47304060"/>
          <a:ext cx="128197" cy="181302"/>
          <a:chOff x="10055012" y="2326727"/>
          <a:chExt cx="128197" cy="181302"/>
        </a:xfrm>
      </xdr:grpSpPr>
      <xdr:cxnSp macro="">
        <xdr:nvCxnSpPr>
          <xdr:cNvPr id="681" name="Đường nối Thẳng 647">
            <a:extLst>
              <a:ext uri="{FF2B5EF4-FFF2-40B4-BE49-F238E27FC236}">
                <a16:creationId xmlns:a16="http://schemas.microsoft.com/office/drawing/2014/main" id="{00000000-0008-0000-0000-0000A9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" name="Đường nối Thẳng 648">
            <a:extLst>
              <a:ext uri="{FF2B5EF4-FFF2-40B4-BE49-F238E27FC236}">
                <a16:creationId xmlns:a16="http://schemas.microsoft.com/office/drawing/2014/main" id="{00000000-0008-0000-0000-0000AA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194</xdr:row>
      <xdr:rowOff>42046</xdr:rowOff>
    </xdr:from>
    <xdr:to>
      <xdr:col>11</xdr:col>
      <xdr:colOff>416467</xdr:colOff>
      <xdr:row>194</xdr:row>
      <xdr:rowOff>223348</xdr:rowOff>
    </xdr:to>
    <xdr:grpSp>
      <xdr:nvGrpSpPr>
        <xdr:cNvPr id="683" name="Nhóm 649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GrpSpPr/>
      </xdr:nvGrpSpPr>
      <xdr:grpSpPr>
        <a:xfrm>
          <a:off x="5593655" y="47558189"/>
          <a:ext cx="143205" cy="181302"/>
          <a:chOff x="10150364" y="1872155"/>
          <a:chExt cx="143205" cy="181302"/>
        </a:xfrm>
      </xdr:grpSpPr>
      <xdr:cxnSp macro="">
        <xdr:nvCxnSpPr>
          <xdr:cNvPr id="684" name="Đường nối Thẳng 650">
            <a:extLst>
              <a:ext uri="{FF2B5EF4-FFF2-40B4-BE49-F238E27FC236}">
                <a16:creationId xmlns:a16="http://schemas.microsoft.com/office/drawing/2014/main" id="{00000000-0008-0000-0000-0000AC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" name="Đường nối Thẳng 651">
            <a:extLst>
              <a:ext uri="{FF2B5EF4-FFF2-40B4-BE49-F238E27FC236}">
                <a16:creationId xmlns:a16="http://schemas.microsoft.com/office/drawing/2014/main" id="{00000000-0008-0000-0000-0000AD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195</xdr:row>
      <xdr:rowOff>32846</xdr:rowOff>
    </xdr:from>
    <xdr:to>
      <xdr:col>12</xdr:col>
      <xdr:colOff>499246</xdr:colOff>
      <xdr:row>195</xdr:row>
      <xdr:rowOff>214148</xdr:rowOff>
    </xdr:to>
    <xdr:grpSp>
      <xdr:nvGrpSpPr>
        <xdr:cNvPr id="686" name="Nhóm 65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GrpSpPr/>
      </xdr:nvGrpSpPr>
      <xdr:grpSpPr>
        <a:xfrm>
          <a:off x="6467049" y="47793917"/>
          <a:ext cx="128197" cy="181302"/>
          <a:chOff x="10055012" y="2326727"/>
          <a:chExt cx="128197" cy="181302"/>
        </a:xfrm>
      </xdr:grpSpPr>
      <xdr:cxnSp macro="">
        <xdr:nvCxnSpPr>
          <xdr:cNvPr id="687" name="Đường nối Thẳng 653">
            <a:extLst>
              <a:ext uri="{FF2B5EF4-FFF2-40B4-BE49-F238E27FC236}">
                <a16:creationId xmlns:a16="http://schemas.microsoft.com/office/drawing/2014/main" id="{00000000-0008-0000-0000-0000AF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" name="Đường nối Thẳng 654">
            <a:extLst>
              <a:ext uri="{FF2B5EF4-FFF2-40B4-BE49-F238E27FC236}">
                <a16:creationId xmlns:a16="http://schemas.microsoft.com/office/drawing/2014/main" id="{00000000-0008-0000-0000-0000B0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196</xdr:row>
      <xdr:rowOff>42046</xdr:rowOff>
    </xdr:from>
    <xdr:to>
      <xdr:col>11</xdr:col>
      <xdr:colOff>416467</xdr:colOff>
      <xdr:row>196</xdr:row>
      <xdr:rowOff>223348</xdr:rowOff>
    </xdr:to>
    <xdr:grpSp>
      <xdr:nvGrpSpPr>
        <xdr:cNvPr id="689" name="Nhóm 655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GrpSpPr/>
      </xdr:nvGrpSpPr>
      <xdr:grpSpPr>
        <a:xfrm>
          <a:off x="5593655" y="48048046"/>
          <a:ext cx="143205" cy="181302"/>
          <a:chOff x="10150364" y="1872155"/>
          <a:chExt cx="143205" cy="181302"/>
        </a:xfrm>
      </xdr:grpSpPr>
      <xdr:cxnSp macro="">
        <xdr:nvCxnSpPr>
          <xdr:cNvPr id="690" name="Đường nối Thẳng 656">
            <a:extLst>
              <a:ext uri="{FF2B5EF4-FFF2-40B4-BE49-F238E27FC236}">
                <a16:creationId xmlns:a16="http://schemas.microsoft.com/office/drawing/2014/main" id="{00000000-0008-0000-0000-0000B2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" name="Đường nối Thẳng 657">
            <a:extLst>
              <a:ext uri="{FF2B5EF4-FFF2-40B4-BE49-F238E27FC236}">
                <a16:creationId xmlns:a16="http://schemas.microsoft.com/office/drawing/2014/main" id="{00000000-0008-0000-0000-0000B3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197</xdr:row>
      <xdr:rowOff>32846</xdr:rowOff>
    </xdr:from>
    <xdr:to>
      <xdr:col>12</xdr:col>
      <xdr:colOff>499246</xdr:colOff>
      <xdr:row>197</xdr:row>
      <xdr:rowOff>214148</xdr:rowOff>
    </xdr:to>
    <xdr:grpSp>
      <xdr:nvGrpSpPr>
        <xdr:cNvPr id="692" name="Nhóm 658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GrpSpPr/>
      </xdr:nvGrpSpPr>
      <xdr:grpSpPr>
        <a:xfrm>
          <a:off x="6467049" y="48283775"/>
          <a:ext cx="128197" cy="181302"/>
          <a:chOff x="10055012" y="2326727"/>
          <a:chExt cx="128197" cy="181302"/>
        </a:xfrm>
      </xdr:grpSpPr>
      <xdr:cxnSp macro="">
        <xdr:nvCxnSpPr>
          <xdr:cNvPr id="693" name="Đường nối Thẳng 659">
            <a:extLst>
              <a:ext uri="{FF2B5EF4-FFF2-40B4-BE49-F238E27FC236}">
                <a16:creationId xmlns:a16="http://schemas.microsoft.com/office/drawing/2014/main" id="{00000000-0008-0000-0000-0000B5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4" name="Đường nối Thẳng 660">
            <a:extLst>
              <a:ext uri="{FF2B5EF4-FFF2-40B4-BE49-F238E27FC236}">
                <a16:creationId xmlns:a16="http://schemas.microsoft.com/office/drawing/2014/main" id="{00000000-0008-0000-0000-0000B6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198</xdr:row>
      <xdr:rowOff>42046</xdr:rowOff>
    </xdr:from>
    <xdr:to>
      <xdr:col>11</xdr:col>
      <xdr:colOff>416467</xdr:colOff>
      <xdr:row>198</xdr:row>
      <xdr:rowOff>223348</xdr:rowOff>
    </xdr:to>
    <xdr:grpSp>
      <xdr:nvGrpSpPr>
        <xdr:cNvPr id="695" name="Nhóm 661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GrpSpPr/>
      </xdr:nvGrpSpPr>
      <xdr:grpSpPr>
        <a:xfrm>
          <a:off x="5593655" y="48537903"/>
          <a:ext cx="143205" cy="181302"/>
          <a:chOff x="10150364" y="1872155"/>
          <a:chExt cx="143205" cy="181302"/>
        </a:xfrm>
      </xdr:grpSpPr>
      <xdr:cxnSp macro="">
        <xdr:nvCxnSpPr>
          <xdr:cNvPr id="696" name="Đường nối Thẳng 662">
            <a:extLst>
              <a:ext uri="{FF2B5EF4-FFF2-40B4-BE49-F238E27FC236}">
                <a16:creationId xmlns:a16="http://schemas.microsoft.com/office/drawing/2014/main" id="{00000000-0008-0000-0000-0000B8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7" name="Đường nối Thẳng 663">
            <a:extLst>
              <a:ext uri="{FF2B5EF4-FFF2-40B4-BE49-F238E27FC236}">
                <a16:creationId xmlns:a16="http://schemas.microsoft.com/office/drawing/2014/main" id="{00000000-0008-0000-0000-0000B9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199</xdr:row>
      <xdr:rowOff>42046</xdr:rowOff>
    </xdr:from>
    <xdr:to>
      <xdr:col>11</xdr:col>
      <xdr:colOff>416467</xdr:colOff>
      <xdr:row>199</xdr:row>
      <xdr:rowOff>223348</xdr:rowOff>
    </xdr:to>
    <xdr:grpSp>
      <xdr:nvGrpSpPr>
        <xdr:cNvPr id="698" name="Nhóm 667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GrpSpPr/>
      </xdr:nvGrpSpPr>
      <xdr:grpSpPr>
        <a:xfrm>
          <a:off x="5593655" y="48782832"/>
          <a:ext cx="143205" cy="181302"/>
          <a:chOff x="10150364" y="1872155"/>
          <a:chExt cx="143205" cy="181302"/>
        </a:xfrm>
      </xdr:grpSpPr>
      <xdr:cxnSp macro="">
        <xdr:nvCxnSpPr>
          <xdr:cNvPr id="699" name="Đường nối Thẳng 668">
            <a:extLst>
              <a:ext uri="{FF2B5EF4-FFF2-40B4-BE49-F238E27FC236}">
                <a16:creationId xmlns:a16="http://schemas.microsoft.com/office/drawing/2014/main" id="{00000000-0008-0000-0000-0000BB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0" name="Đường nối Thẳng 669">
            <a:extLst>
              <a:ext uri="{FF2B5EF4-FFF2-40B4-BE49-F238E27FC236}">
                <a16:creationId xmlns:a16="http://schemas.microsoft.com/office/drawing/2014/main" id="{00000000-0008-0000-0000-0000BC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200</xdr:row>
      <xdr:rowOff>32846</xdr:rowOff>
    </xdr:from>
    <xdr:to>
      <xdr:col>12</xdr:col>
      <xdr:colOff>499246</xdr:colOff>
      <xdr:row>200</xdr:row>
      <xdr:rowOff>214148</xdr:rowOff>
    </xdr:to>
    <xdr:grpSp>
      <xdr:nvGrpSpPr>
        <xdr:cNvPr id="701" name="Nhóm 673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GrpSpPr/>
      </xdr:nvGrpSpPr>
      <xdr:grpSpPr>
        <a:xfrm>
          <a:off x="6467049" y="49018560"/>
          <a:ext cx="128197" cy="181302"/>
          <a:chOff x="10055012" y="2326727"/>
          <a:chExt cx="128197" cy="181302"/>
        </a:xfrm>
      </xdr:grpSpPr>
      <xdr:cxnSp macro="">
        <xdr:nvCxnSpPr>
          <xdr:cNvPr id="702" name="Đường nối Thẳng 674">
            <a:extLst>
              <a:ext uri="{FF2B5EF4-FFF2-40B4-BE49-F238E27FC236}">
                <a16:creationId xmlns:a16="http://schemas.microsoft.com/office/drawing/2014/main" id="{00000000-0008-0000-0000-0000BE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3" name="Đường nối Thẳng 675">
            <a:extLst>
              <a:ext uri="{FF2B5EF4-FFF2-40B4-BE49-F238E27FC236}">
                <a16:creationId xmlns:a16="http://schemas.microsoft.com/office/drawing/2014/main" id="{00000000-0008-0000-0000-0000BF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201</xdr:row>
      <xdr:rowOff>32846</xdr:rowOff>
    </xdr:from>
    <xdr:to>
      <xdr:col>12</xdr:col>
      <xdr:colOff>499246</xdr:colOff>
      <xdr:row>201</xdr:row>
      <xdr:rowOff>214148</xdr:rowOff>
    </xdr:to>
    <xdr:grpSp>
      <xdr:nvGrpSpPr>
        <xdr:cNvPr id="704" name="Nhóm 676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GrpSpPr/>
      </xdr:nvGrpSpPr>
      <xdr:grpSpPr>
        <a:xfrm>
          <a:off x="6467049" y="49263489"/>
          <a:ext cx="128197" cy="181302"/>
          <a:chOff x="10055012" y="2326727"/>
          <a:chExt cx="128197" cy="181302"/>
        </a:xfrm>
      </xdr:grpSpPr>
      <xdr:cxnSp macro="">
        <xdr:nvCxnSpPr>
          <xdr:cNvPr id="705" name="Đường nối Thẳng 677">
            <a:extLst>
              <a:ext uri="{FF2B5EF4-FFF2-40B4-BE49-F238E27FC236}">
                <a16:creationId xmlns:a16="http://schemas.microsoft.com/office/drawing/2014/main" id="{00000000-0008-0000-0000-0000C1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6" name="Đường nối Thẳng 678">
            <a:extLst>
              <a:ext uri="{FF2B5EF4-FFF2-40B4-BE49-F238E27FC236}">
                <a16:creationId xmlns:a16="http://schemas.microsoft.com/office/drawing/2014/main" id="{00000000-0008-0000-0000-0000C2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202</xdr:row>
      <xdr:rowOff>42046</xdr:rowOff>
    </xdr:from>
    <xdr:to>
      <xdr:col>11</xdr:col>
      <xdr:colOff>416467</xdr:colOff>
      <xdr:row>202</xdr:row>
      <xdr:rowOff>223348</xdr:rowOff>
    </xdr:to>
    <xdr:grpSp>
      <xdr:nvGrpSpPr>
        <xdr:cNvPr id="707" name="Nhóm 679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GrpSpPr/>
      </xdr:nvGrpSpPr>
      <xdr:grpSpPr>
        <a:xfrm>
          <a:off x="5593655" y="49517617"/>
          <a:ext cx="143205" cy="181302"/>
          <a:chOff x="10150364" y="1872155"/>
          <a:chExt cx="143205" cy="181302"/>
        </a:xfrm>
      </xdr:grpSpPr>
      <xdr:cxnSp macro="">
        <xdr:nvCxnSpPr>
          <xdr:cNvPr id="708" name="Đường nối Thẳng 680">
            <a:extLst>
              <a:ext uri="{FF2B5EF4-FFF2-40B4-BE49-F238E27FC236}">
                <a16:creationId xmlns:a16="http://schemas.microsoft.com/office/drawing/2014/main" id="{00000000-0008-0000-0000-0000C4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9" name="Đường nối Thẳng 681">
            <a:extLst>
              <a:ext uri="{FF2B5EF4-FFF2-40B4-BE49-F238E27FC236}">
                <a16:creationId xmlns:a16="http://schemas.microsoft.com/office/drawing/2014/main" id="{00000000-0008-0000-0000-0000C5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203</xdr:row>
      <xdr:rowOff>32846</xdr:rowOff>
    </xdr:from>
    <xdr:to>
      <xdr:col>12</xdr:col>
      <xdr:colOff>499246</xdr:colOff>
      <xdr:row>203</xdr:row>
      <xdr:rowOff>214148</xdr:rowOff>
    </xdr:to>
    <xdr:grpSp>
      <xdr:nvGrpSpPr>
        <xdr:cNvPr id="710" name="Nhóm 68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GrpSpPr/>
      </xdr:nvGrpSpPr>
      <xdr:grpSpPr>
        <a:xfrm>
          <a:off x="6467049" y="49753346"/>
          <a:ext cx="128197" cy="181302"/>
          <a:chOff x="10055012" y="2326727"/>
          <a:chExt cx="128197" cy="181302"/>
        </a:xfrm>
      </xdr:grpSpPr>
      <xdr:cxnSp macro="">
        <xdr:nvCxnSpPr>
          <xdr:cNvPr id="711" name="Đường nối Thẳng 683">
            <a:extLst>
              <a:ext uri="{FF2B5EF4-FFF2-40B4-BE49-F238E27FC236}">
                <a16:creationId xmlns:a16="http://schemas.microsoft.com/office/drawing/2014/main" id="{00000000-0008-0000-0000-0000C7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2" name="Đường nối Thẳng 684">
            <a:extLst>
              <a:ext uri="{FF2B5EF4-FFF2-40B4-BE49-F238E27FC236}">
                <a16:creationId xmlns:a16="http://schemas.microsoft.com/office/drawing/2014/main" id="{00000000-0008-0000-0000-0000C8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204</xdr:row>
      <xdr:rowOff>32846</xdr:rowOff>
    </xdr:from>
    <xdr:to>
      <xdr:col>12</xdr:col>
      <xdr:colOff>499246</xdr:colOff>
      <xdr:row>204</xdr:row>
      <xdr:rowOff>214148</xdr:rowOff>
    </xdr:to>
    <xdr:grpSp>
      <xdr:nvGrpSpPr>
        <xdr:cNvPr id="713" name="Nhóm 685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GrpSpPr/>
      </xdr:nvGrpSpPr>
      <xdr:grpSpPr>
        <a:xfrm>
          <a:off x="6467049" y="49998275"/>
          <a:ext cx="128197" cy="181302"/>
          <a:chOff x="10055012" y="2326727"/>
          <a:chExt cx="128197" cy="181302"/>
        </a:xfrm>
      </xdr:grpSpPr>
      <xdr:cxnSp macro="">
        <xdr:nvCxnSpPr>
          <xdr:cNvPr id="714" name="Đường nối Thẳng 686">
            <a:extLst>
              <a:ext uri="{FF2B5EF4-FFF2-40B4-BE49-F238E27FC236}">
                <a16:creationId xmlns:a16="http://schemas.microsoft.com/office/drawing/2014/main" id="{00000000-0008-0000-0000-0000CA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5" name="Đường nối Thẳng 687">
            <a:extLst>
              <a:ext uri="{FF2B5EF4-FFF2-40B4-BE49-F238E27FC236}">
                <a16:creationId xmlns:a16="http://schemas.microsoft.com/office/drawing/2014/main" id="{00000000-0008-0000-0000-0000CB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205</xdr:row>
      <xdr:rowOff>42046</xdr:rowOff>
    </xdr:from>
    <xdr:to>
      <xdr:col>11</xdr:col>
      <xdr:colOff>416467</xdr:colOff>
      <xdr:row>205</xdr:row>
      <xdr:rowOff>223348</xdr:rowOff>
    </xdr:to>
    <xdr:grpSp>
      <xdr:nvGrpSpPr>
        <xdr:cNvPr id="716" name="Nhóm 688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GrpSpPr/>
      </xdr:nvGrpSpPr>
      <xdr:grpSpPr>
        <a:xfrm>
          <a:off x="5593655" y="50252403"/>
          <a:ext cx="143205" cy="181302"/>
          <a:chOff x="10150364" y="1872155"/>
          <a:chExt cx="143205" cy="181302"/>
        </a:xfrm>
      </xdr:grpSpPr>
      <xdr:cxnSp macro="">
        <xdr:nvCxnSpPr>
          <xdr:cNvPr id="717" name="Đường nối Thẳng 689">
            <a:extLst>
              <a:ext uri="{FF2B5EF4-FFF2-40B4-BE49-F238E27FC236}">
                <a16:creationId xmlns:a16="http://schemas.microsoft.com/office/drawing/2014/main" id="{00000000-0008-0000-0000-0000CD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8" name="Đường nối Thẳng 690">
            <a:extLst>
              <a:ext uri="{FF2B5EF4-FFF2-40B4-BE49-F238E27FC236}">
                <a16:creationId xmlns:a16="http://schemas.microsoft.com/office/drawing/2014/main" id="{00000000-0008-0000-0000-0000CE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206</xdr:row>
      <xdr:rowOff>32846</xdr:rowOff>
    </xdr:from>
    <xdr:to>
      <xdr:col>12</xdr:col>
      <xdr:colOff>499246</xdr:colOff>
      <xdr:row>206</xdr:row>
      <xdr:rowOff>214148</xdr:rowOff>
    </xdr:to>
    <xdr:grpSp>
      <xdr:nvGrpSpPr>
        <xdr:cNvPr id="719" name="Nhóm 691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GrpSpPr/>
      </xdr:nvGrpSpPr>
      <xdr:grpSpPr>
        <a:xfrm>
          <a:off x="6467049" y="50488132"/>
          <a:ext cx="128197" cy="181302"/>
          <a:chOff x="10055012" y="2326727"/>
          <a:chExt cx="128197" cy="181302"/>
        </a:xfrm>
      </xdr:grpSpPr>
      <xdr:cxnSp macro="">
        <xdr:nvCxnSpPr>
          <xdr:cNvPr id="720" name="Đường nối Thẳng 692">
            <a:extLst>
              <a:ext uri="{FF2B5EF4-FFF2-40B4-BE49-F238E27FC236}">
                <a16:creationId xmlns:a16="http://schemas.microsoft.com/office/drawing/2014/main" id="{00000000-0008-0000-0000-0000D0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1" name="Đường nối Thẳng 693">
            <a:extLst>
              <a:ext uri="{FF2B5EF4-FFF2-40B4-BE49-F238E27FC236}">
                <a16:creationId xmlns:a16="http://schemas.microsoft.com/office/drawing/2014/main" id="{00000000-0008-0000-0000-0000D1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207</xdr:row>
      <xdr:rowOff>42046</xdr:rowOff>
    </xdr:from>
    <xdr:to>
      <xdr:col>11</xdr:col>
      <xdr:colOff>416467</xdr:colOff>
      <xdr:row>207</xdr:row>
      <xdr:rowOff>223348</xdr:rowOff>
    </xdr:to>
    <xdr:grpSp>
      <xdr:nvGrpSpPr>
        <xdr:cNvPr id="722" name="Nhóm 697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GrpSpPr/>
      </xdr:nvGrpSpPr>
      <xdr:grpSpPr>
        <a:xfrm>
          <a:off x="5593655" y="50742260"/>
          <a:ext cx="143205" cy="181302"/>
          <a:chOff x="10150364" y="1872155"/>
          <a:chExt cx="143205" cy="181302"/>
        </a:xfrm>
      </xdr:grpSpPr>
      <xdr:cxnSp macro="">
        <xdr:nvCxnSpPr>
          <xdr:cNvPr id="723" name="Đường nối Thẳng 698">
            <a:extLst>
              <a:ext uri="{FF2B5EF4-FFF2-40B4-BE49-F238E27FC236}">
                <a16:creationId xmlns:a16="http://schemas.microsoft.com/office/drawing/2014/main" id="{00000000-0008-0000-0000-0000D3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4" name="Đường nối Thẳng 699">
            <a:extLst>
              <a:ext uri="{FF2B5EF4-FFF2-40B4-BE49-F238E27FC236}">
                <a16:creationId xmlns:a16="http://schemas.microsoft.com/office/drawing/2014/main" id="{00000000-0008-0000-0000-0000D4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208</xdr:row>
      <xdr:rowOff>20065</xdr:rowOff>
    </xdr:from>
    <xdr:to>
      <xdr:col>11</xdr:col>
      <xdr:colOff>423794</xdr:colOff>
      <xdr:row>208</xdr:row>
      <xdr:rowOff>201367</xdr:rowOff>
    </xdr:to>
    <xdr:grpSp>
      <xdr:nvGrpSpPr>
        <xdr:cNvPr id="725" name="Nhóm 700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GrpSpPr/>
      </xdr:nvGrpSpPr>
      <xdr:grpSpPr>
        <a:xfrm>
          <a:off x="5600982" y="50965208"/>
          <a:ext cx="143205" cy="181302"/>
          <a:chOff x="10150364" y="1872155"/>
          <a:chExt cx="143205" cy="181302"/>
        </a:xfrm>
      </xdr:grpSpPr>
      <xdr:cxnSp macro="">
        <xdr:nvCxnSpPr>
          <xdr:cNvPr id="726" name="Đường nối Thẳng 701">
            <a:extLst>
              <a:ext uri="{FF2B5EF4-FFF2-40B4-BE49-F238E27FC236}">
                <a16:creationId xmlns:a16="http://schemas.microsoft.com/office/drawing/2014/main" id="{00000000-0008-0000-0000-0000D6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7" name="Đường nối Thẳng 702">
            <a:extLst>
              <a:ext uri="{FF2B5EF4-FFF2-40B4-BE49-F238E27FC236}">
                <a16:creationId xmlns:a16="http://schemas.microsoft.com/office/drawing/2014/main" id="{00000000-0008-0000-0000-0000D7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209</xdr:row>
      <xdr:rowOff>32846</xdr:rowOff>
    </xdr:from>
    <xdr:to>
      <xdr:col>12</xdr:col>
      <xdr:colOff>499246</xdr:colOff>
      <xdr:row>209</xdr:row>
      <xdr:rowOff>214148</xdr:rowOff>
    </xdr:to>
    <xdr:grpSp>
      <xdr:nvGrpSpPr>
        <xdr:cNvPr id="728" name="Nhóm 706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GrpSpPr/>
      </xdr:nvGrpSpPr>
      <xdr:grpSpPr>
        <a:xfrm>
          <a:off x="6467049" y="51222917"/>
          <a:ext cx="128197" cy="181302"/>
          <a:chOff x="10055012" y="2326727"/>
          <a:chExt cx="128197" cy="181302"/>
        </a:xfrm>
      </xdr:grpSpPr>
      <xdr:cxnSp macro="">
        <xdr:nvCxnSpPr>
          <xdr:cNvPr id="729" name="Đường nối Thẳng 707">
            <a:extLst>
              <a:ext uri="{FF2B5EF4-FFF2-40B4-BE49-F238E27FC236}">
                <a16:creationId xmlns:a16="http://schemas.microsoft.com/office/drawing/2014/main" id="{00000000-0008-0000-0000-0000D9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0" name="Đường nối Thẳng 708">
            <a:extLst>
              <a:ext uri="{FF2B5EF4-FFF2-40B4-BE49-F238E27FC236}">
                <a16:creationId xmlns:a16="http://schemas.microsoft.com/office/drawing/2014/main" id="{00000000-0008-0000-0000-0000DA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606972</xdr:colOff>
      <xdr:row>211</xdr:row>
      <xdr:rowOff>24864</xdr:rowOff>
    </xdr:from>
    <xdr:to>
      <xdr:col>12</xdr:col>
      <xdr:colOff>131380</xdr:colOff>
      <xdr:row>211</xdr:row>
      <xdr:rowOff>223346</xdr:rowOff>
    </xdr:to>
    <xdr:grpSp>
      <xdr:nvGrpSpPr>
        <xdr:cNvPr id="731" name="Nhóm 71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GrpSpPr/>
      </xdr:nvGrpSpPr>
      <xdr:grpSpPr>
        <a:xfrm>
          <a:off x="5927365" y="51704793"/>
          <a:ext cx="300015" cy="198482"/>
          <a:chOff x="3599793" y="1497724"/>
          <a:chExt cx="190500" cy="37176"/>
        </a:xfrm>
      </xdr:grpSpPr>
      <xdr:cxnSp macro="">
        <xdr:nvCxnSpPr>
          <xdr:cNvPr id="732" name="Đường nối Thẳng 713">
            <a:extLst>
              <a:ext uri="{FF2B5EF4-FFF2-40B4-BE49-F238E27FC236}">
                <a16:creationId xmlns:a16="http://schemas.microsoft.com/office/drawing/2014/main" id="{00000000-0008-0000-0000-0000DC020000}"/>
              </a:ext>
            </a:extLst>
          </xdr:cNvPr>
          <xdr:cNvCxnSpPr/>
        </xdr:nvCxnSpPr>
        <xdr:spPr>
          <a:xfrm>
            <a:off x="3700196" y="1497724"/>
            <a:ext cx="0" cy="37176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3" name="Đường nối Thẳng 714">
            <a:extLst>
              <a:ext uri="{FF2B5EF4-FFF2-40B4-BE49-F238E27FC236}">
                <a16:creationId xmlns:a16="http://schemas.microsoft.com/office/drawing/2014/main" id="{00000000-0008-0000-0000-0000DD020000}"/>
              </a:ext>
            </a:extLst>
          </xdr:cNvPr>
          <xdr:cNvCxnSpPr/>
        </xdr:nvCxnSpPr>
        <xdr:spPr>
          <a:xfrm>
            <a:off x="3599793" y="1514314"/>
            <a:ext cx="190500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212</xdr:row>
      <xdr:rowOff>32846</xdr:rowOff>
    </xdr:from>
    <xdr:to>
      <xdr:col>12</xdr:col>
      <xdr:colOff>499246</xdr:colOff>
      <xdr:row>212</xdr:row>
      <xdr:rowOff>214148</xdr:rowOff>
    </xdr:to>
    <xdr:grpSp>
      <xdr:nvGrpSpPr>
        <xdr:cNvPr id="734" name="Nhóm 715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GrpSpPr/>
      </xdr:nvGrpSpPr>
      <xdr:grpSpPr>
        <a:xfrm>
          <a:off x="6467049" y="51957703"/>
          <a:ext cx="128197" cy="181302"/>
          <a:chOff x="10055012" y="2326727"/>
          <a:chExt cx="128197" cy="181302"/>
        </a:xfrm>
      </xdr:grpSpPr>
      <xdr:cxnSp macro="">
        <xdr:nvCxnSpPr>
          <xdr:cNvPr id="735" name="Đường nối Thẳng 716">
            <a:extLst>
              <a:ext uri="{FF2B5EF4-FFF2-40B4-BE49-F238E27FC236}">
                <a16:creationId xmlns:a16="http://schemas.microsoft.com/office/drawing/2014/main" id="{00000000-0008-0000-0000-0000DF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6" name="Đường nối Thẳng 717">
            <a:extLst>
              <a:ext uri="{FF2B5EF4-FFF2-40B4-BE49-F238E27FC236}">
                <a16:creationId xmlns:a16="http://schemas.microsoft.com/office/drawing/2014/main" id="{00000000-0008-0000-0000-0000E0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606972</xdr:colOff>
      <xdr:row>213</xdr:row>
      <xdr:rowOff>24864</xdr:rowOff>
    </xdr:from>
    <xdr:to>
      <xdr:col>12</xdr:col>
      <xdr:colOff>131380</xdr:colOff>
      <xdr:row>213</xdr:row>
      <xdr:rowOff>223346</xdr:rowOff>
    </xdr:to>
    <xdr:grpSp>
      <xdr:nvGrpSpPr>
        <xdr:cNvPr id="737" name="Nhóm 718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GrpSpPr/>
      </xdr:nvGrpSpPr>
      <xdr:grpSpPr>
        <a:xfrm>
          <a:off x="5927365" y="52194650"/>
          <a:ext cx="300015" cy="198482"/>
          <a:chOff x="3599793" y="1497724"/>
          <a:chExt cx="190500" cy="37176"/>
        </a:xfrm>
      </xdr:grpSpPr>
      <xdr:cxnSp macro="">
        <xdr:nvCxnSpPr>
          <xdr:cNvPr id="738" name="Đường nối Thẳng 719">
            <a:extLst>
              <a:ext uri="{FF2B5EF4-FFF2-40B4-BE49-F238E27FC236}">
                <a16:creationId xmlns:a16="http://schemas.microsoft.com/office/drawing/2014/main" id="{00000000-0008-0000-0000-0000E2020000}"/>
              </a:ext>
            </a:extLst>
          </xdr:cNvPr>
          <xdr:cNvCxnSpPr/>
        </xdr:nvCxnSpPr>
        <xdr:spPr>
          <a:xfrm>
            <a:off x="3700196" y="1497724"/>
            <a:ext cx="0" cy="37176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" name="Đường nối Thẳng 720">
            <a:extLst>
              <a:ext uri="{FF2B5EF4-FFF2-40B4-BE49-F238E27FC236}">
                <a16:creationId xmlns:a16="http://schemas.microsoft.com/office/drawing/2014/main" id="{00000000-0008-0000-0000-0000E3020000}"/>
              </a:ext>
            </a:extLst>
          </xdr:cNvPr>
          <xdr:cNvCxnSpPr/>
        </xdr:nvCxnSpPr>
        <xdr:spPr>
          <a:xfrm>
            <a:off x="3599793" y="1514314"/>
            <a:ext cx="190500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214</xdr:row>
      <xdr:rowOff>32846</xdr:rowOff>
    </xdr:from>
    <xdr:to>
      <xdr:col>12</xdr:col>
      <xdr:colOff>499246</xdr:colOff>
      <xdr:row>214</xdr:row>
      <xdr:rowOff>214148</xdr:rowOff>
    </xdr:to>
    <xdr:grpSp>
      <xdr:nvGrpSpPr>
        <xdr:cNvPr id="740" name="Nhóm 721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GrpSpPr/>
      </xdr:nvGrpSpPr>
      <xdr:grpSpPr>
        <a:xfrm>
          <a:off x="6467049" y="52447560"/>
          <a:ext cx="128197" cy="181302"/>
          <a:chOff x="10055012" y="2326727"/>
          <a:chExt cx="128197" cy="181302"/>
        </a:xfrm>
      </xdr:grpSpPr>
      <xdr:cxnSp macro="">
        <xdr:nvCxnSpPr>
          <xdr:cNvPr id="741" name="Đường nối Thẳng 722">
            <a:extLst>
              <a:ext uri="{FF2B5EF4-FFF2-40B4-BE49-F238E27FC236}">
                <a16:creationId xmlns:a16="http://schemas.microsoft.com/office/drawing/2014/main" id="{00000000-0008-0000-0000-0000E5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2" name="Đường nối Thẳng 723">
            <a:extLst>
              <a:ext uri="{FF2B5EF4-FFF2-40B4-BE49-F238E27FC236}">
                <a16:creationId xmlns:a16="http://schemas.microsoft.com/office/drawing/2014/main" id="{00000000-0008-0000-0000-0000E6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215</xdr:row>
      <xdr:rowOff>20065</xdr:rowOff>
    </xdr:from>
    <xdr:to>
      <xdr:col>11</xdr:col>
      <xdr:colOff>423794</xdr:colOff>
      <xdr:row>215</xdr:row>
      <xdr:rowOff>201367</xdr:rowOff>
    </xdr:to>
    <xdr:grpSp>
      <xdr:nvGrpSpPr>
        <xdr:cNvPr id="743" name="Nhóm 724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GrpSpPr/>
      </xdr:nvGrpSpPr>
      <xdr:grpSpPr>
        <a:xfrm>
          <a:off x="5600982" y="52679708"/>
          <a:ext cx="143205" cy="181302"/>
          <a:chOff x="10150364" y="1872155"/>
          <a:chExt cx="143205" cy="181302"/>
        </a:xfrm>
      </xdr:grpSpPr>
      <xdr:cxnSp macro="">
        <xdr:nvCxnSpPr>
          <xdr:cNvPr id="744" name="Đường nối Thẳng 725">
            <a:extLst>
              <a:ext uri="{FF2B5EF4-FFF2-40B4-BE49-F238E27FC236}">
                <a16:creationId xmlns:a16="http://schemas.microsoft.com/office/drawing/2014/main" id="{00000000-0008-0000-0000-0000E8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5" name="Đường nối Thẳng 726">
            <a:extLst>
              <a:ext uri="{FF2B5EF4-FFF2-40B4-BE49-F238E27FC236}">
                <a16:creationId xmlns:a16="http://schemas.microsoft.com/office/drawing/2014/main" id="{00000000-0008-0000-0000-0000E9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216</xdr:row>
      <xdr:rowOff>20065</xdr:rowOff>
    </xdr:from>
    <xdr:to>
      <xdr:col>11</xdr:col>
      <xdr:colOff>423794</xdr:colOff>
      <xdr:row>216</xdr:row>
      <xdr:rowOff>201367</xdr:rowOff>
    </xdr:to>
    <xdr:grpSp>
      <xdr:nvGrpSpPr>
        <xdr:cNvPr id="746" name="Nhóm 727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GrpSpPr/>
      </xdr:nvGrpSpPr>
      <xdr:grpSpPr>
        <a:xfrm>
          <a:off x="5600982" y="52924636"/>
          <a:ext cx="143205" cy="181302"/>
          <a:chOff x="10150364" y="1872155"/>
          <a:chExt cx="143205" cy="181302"/>
        </a:xfrm>
      </xdr:grpSpPr>
      <xdr:cxnSp macro="">
        <xdr:nvCxnSpPr>
          <xdr:cNvPr id="747" name="Đường nối Thẳng 728">
            <a:extLst>
              <a:ext uri="{FF2B5EF4-FFF2-40B4-BE49-F238E27FC236}">
                <a16:creationId xmlns:a16="http://schemas.microsoft.com/office/drawing/2014/main" id="{00000000-0008-0000-0000-0000EB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8" name="Đường nối Thẳng 729">
            <a:extLst>
              <a:ext uri="{FF2B5EF4-FFF2-40B4-BE49-F238E27FC236}">
                <a16:creationId xmlns:a16="http://schemas.microsoft.com/office/drawing/2014/main" id="{00000000-0008-0000-0000-0000EC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217</xdr:row>
      <xdr:rowOff>32846</xdr:rowOff>
    </xdr:from>
    <xdr:to>
      <xdr:col>12</xdr:col>
      <xdr:colOff>499246</xdr:colOff>
      <xdr:row>217</xdr:row>
      <xdr:rowOff>214148</xdr:rowOff>
    </xdr:to>
    <xdr:grpSp>
      <xdr:nvGrpSpPr>
        <xdr:cNvPr id="749" name="Nhóm 730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GrpSpPr/>
      </xdr:nvGrpSpPr>
      <xdr:grpSpPr>
        <a:xfrm>
          <a:off x="6467049" y="53182346"/>
          <a:ext cx="128197" cy="181302"/>
          <a:chOff x="10055012" y="2326727"/>
          <a:chExt cx="128197" cy="181302"/>
        </a:xfrm>
      </xdr:grpSpPr>
      <xdr:cxnSp macro="">
        <xdr:nvCxnSpPr>
          <xdr:cNvPr id="750" name="Đường nối Thẳng 731">
            <a:extLst>
              <a:ext uri="{FF2B5EF4-FFF2-40B4-BE49-F238E27FC236}">
                <a16:creationId xmlns:a16="http://schemas.microsoft.com/office/drawing/2014/main" id="{00000000-0008-0000-0000-0000EE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1" name="Đường nối Thẳng 732">
            <a:extLst>
              <a:ext uri="{FF2B5EF4-FFF2-40B4-BE49-F238E27FC236}">
                <a16:creationId xmlns:a16="http://schemas.microsoft.com/office/drawing/2014/main" id="{00000000-0008-0000-0000-0000EF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218</xdr:row>
      <xdr:rowOff>32846</xdr:rowOff>
    </xdr:from>
    <xdr:to>
      <xdr:col>12</xdr:col>
      <xdr:colOff>499246</xdr:colOff>
      <xdr:row>218</xdr:row>
      <xdr:rowOff>214148</xdr:rowOff>
    </xdr:to>
    <xdr:grpSp>
      <xdr:nvGrpSpPr>
        <xdr:cNvPr id="752" name="Nhóm 733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GrpSpPr/>
      </xdr:nvGrpSpPr>
      <xdr:grpSpPr>
        <a:xfrm>
          <a:off x="6467049" y="53427275"/>
          <a:ext cx="128197" cy="181302"/>
          <a:chOff x="10055012" y="2326727"/>
          <a:chExt cx="128197" cy="181302"/>
        </a:xfrm>
      </xdr:grpSpPr>
      <xdr:cxnSp macro="">
        <xdr:nvCxnSpPr>
          <xdr:cNvPr id="753" name="Đường nối Thẳng 734">
            <a:extLst>
              <a:ext uri="{FF2B5EF4-FFF2-40B4-BE49-F238E27FC236}">
                <a16:creationId xmlns:a16="http://schemas.microsoft.com/office/drawing/2014/main" id="{00000000-0008-0000-0000-0000F1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4" name="Đường nối Thẳng 735">
            <a:extLst>
              <a:ext uri="{FF2B5EF4-FFF2-40B4-BE49-F238E27FC236}">
                <a16:creationId xmlns:a16="http://schemas.microsoft.com/office/drawing/2014/main" id="{00000000-0008-0000-0000-0000F2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606972</xdr:colOff>
      <xdr:row>219</xdr:row>
      <xdr:rowOff>24864</xdr:rowOff>
    </xdr:from>
    <xdr:to>
      <xdr:col>12</xdr:col>
      <xdr:colOff>131380</xdr:colOff>
      <xdr:row>219</xdr:row>
      <xdr:rowOff>223346</xdr:rowOff>
    </xdr:to>
    <xdr:grpSp>
      <xdr:nvGrpSpPr>
        <xdr:cNvPr id="755" name="Nhóm 736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GrpSpPr/>
      </xdr:nvGrpSpPr>
      <xdr:grpSpPr>
        <a:xfrm>
          <a:off x="5927365" y="53664221"/>
          <a:ext cx="300015" cy="198482"/>
          <a:chOff x="3599793" y="1497724"/>
          <a:chExt cx="190500" cy="37176"/>
        </a:xfrm>
      </xdr:grpSpPr>
      <xdr:cxnSp macro="">
        <xdr:nvCxnSpPr>
          <xdr:cNvPr id="756" name="Đường nối Thẳng 737">
            <a:extLst>
              <a:ext uri="{FF2B5EF4-FFF2-40B4-BE49-F238E27FC236}">
                <a16:creationId xmlns:a16="http://schemas.microsoft.com/office/drawing/2014/main" id="{00000000-0008-0000-0000-0000F4020000}"/>
              </a:ext>
            </a:extLst>
          </xdr:cNvPr>
          <xdr:cNvCxnSpPr/>
        </xdr:nvCxnSpPr>
        <xdr:spPr>
          <a:xfrm>
            <a:off x="3700196" y="1497724"/>
            <a:ext cx="0" cy="37176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7" name="Đường nối Thẳng 738">
            <a:extLst>
              <a:ext uri="{FF2B5EF4-FFF2-40B4-BE49-F238E27FC236}">
                <a16:creationId xmlns:a16="http://schemas.microsoft.com/office/drawing/2014/main" id="{00000000-0008-0000-0000-0000F5020000}"/>
              </a:ext>
            </a:extLst>
          </xdr:cNvPr>
          <xdr:cNvCxnSpPr/>
        </xdr:nvCxnSpPr>
        <xdr:spPr>
          <a:xfrm>
            <a:off x="3599793" y="1514314"/>
            <a:ext cx="190500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606972</xdr:colOff>
      <xdr:row>220</xdr:row>
      <xdr:rowOff>24864</xdr:rowOff>
    </xdr:from>
    <xdr:to>
      <xdr:col>12</xdr:col>
      <xdr:colOff>131380</xdr:colOff>
      <xdr:row>220</xdr:row>
      <xdr:rowOff>223346</xdr:rowOff>
    </xdr:to>
    <xdr:grpSp>
      <xdr:nvGrpSpPr>
        <xdr:cNvPr id="758" name="Nhóm 739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GrpSpPr/>
      </xdr:nvGrpSpPr>
      <xdr:grpSpPr>
        <a:xfrm>
          <a:off x="5927365" y="53909150"/>
          <a:ext cx="300015" cy="198482"/>
          <a:chOff x="3599793" y="1497724"/>
          <a:chExt cx="190500" cy="37176"/>
        </a:xfrm>
      </xdr:grpSpPr>
      <xdr:cxnSp macro="">
        <xdr:nvCxnSpPr>
          <xdr:cNvPr id="759" name="Đường nối Thẳng 740">
            <a:extLst>
              <a:ext uri="{FF2B5EF4-FFF2-40B4-BE49-F238E27FC236}">
                <a16:creationId xmlns:a16="http://schemas.microsoft.com/office/drawing/2014/main" id="{00000000-0008-0000-0000-0000F7020000}"/>
              </a:ext>
            </a:extLst>
          </xdr:cNvPr>
          <xdr:cNvCxnSpPr/>
        </xdr:nvCxnSpPr>
        <xdr:spPr>
          <a:xfrm>
            <a:off x="3700196" y="1497724"/>
            <a:ext cx="0" cy="37176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0" name="Đường nối Thẳng 741">
            <a:extLst>
              <a:ext uri="{FF2B5EF4-FFF2-40B4-BE49-F238E27FC236}">
                <a16:creationId xmlns:a16="http://schemas.microsoft.com/office/drawing/2014/main" id="{00000000-0008-0000-0000-0000F8020000}"/>
              </a:ext>
            </a:extLst>
          </xdr:cNvPr>
          <xdr:cNvCxnSpPr/>
        </xdr:nvCxnSpPr>
        <xdr:spPr>
          <a:xfrm>
            <a:off x="3599793" y="1514314"/>
            <a:ext cx="190500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222</xdr:row>
      <xdr:rowOff>32846</xdr:rowOff>
    </xdr:from>
    <xdr:to>
      <xdr:col>12</xdr:col>
      <xdr:colOff>499246</xdr:colOff>
      <xdr:row>222</xdr:row>
      <xdr:rowOff>214148</xdr:rowOff>
    </xdr:to>
    <xdr:grpSp>
      <xdr:nvGrpSpPr>
        <xdr:cNvPr id="761" name="Nhóm 74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GrpSpPr/>
      </xdr:nvGrpSpPr>
      <xdr:grpSpPr>
        <a:xfrm>
          <a:off x="6467049" y="54406989"/>
          <a:ext cx="128197" cy="181302"/>
          <a:chOff x="10055012" y="2326727"/>
          <a:chExt cx="128197" cy="181302"/>
        </a:xfrm>
      </xdr:grpSpPr>
      <xdr:cxnSp macro="">
        <xdr:nvCxnSpPr>
          <xdr:cNvPr id="762" name="Đường nối Thẳng 743">
            <a:extLst>
              <a:ext uri="{FF2B5EF4-FFF2-40B4-BE49-F238E27FC236}">
                <a16:creationId xmlns:a16="http://schemas.microsoft.com/office/drawing/2014/main" id="{00000000-0008-0000-0000-0000FA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3" name="Đường nối Thẳng 744">
            <a:extLst>
              <a:ext uri="{FF2B5EF4-FFF2-40B4-BE49-F238E27FC236}">
                <a16:creationId xmlns:a16="http://schemas.microsoft.com/office/drawing/2014/main" id="{00000000-0008-0000-0000-0000FB02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224</xdr:row>
      <xdr:rowOff>20065</xdr:rowOff>
    </xdr:from>
    <xdr:to>
      <xdr:col>11</xdr:col>
      <xdr:colOff>423794</xdr:colOff>
      <xdr:row>224</xdr:row>
      <xdr:rowOff>201367</xdr:rowOff>
    </xdr:to>
    <xdr:grpSp>
      <xdr:nvGrpSpPr>
        <xdr:cNvPr id="764" name="Nhóm 595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GrpSpPr/>
      </xdr:nvGrpSpPr>
      <xdr:grpSpPr>
        <a:xfrm>
          <a:off x="5600982" y="54884065"/>
          <a:ext cx="143205" cy="181302"/>
          <a:chOff x="10150364" y="1872155"/>
          <a:chExt cx="143205" cy="181302"/>
        </a:xfrm>
      </xdr:grpSpPr>
      <xdr:cxnSp macro="">
        <xdr:nvCxnSpPr>
          <xdr:cNvPr id="765" name="Đường nối Thẳng 596">
            <a:extLst>
              <a:ext uri="{FF2B5EF4-FFF2-40B4-BE49-F238E27FC236}">
                <a16:creationId xmlns:a16="http://schemas.microsoft.com/office/drawing/2014/main" id="{00000000-0008-0000-0000-0000FD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6" name="Đường nối Thẳng 597">
            <a:extLst>
              <a:ext uri="{FF2B5EF4-FFF2-40B4-BE49-F238E27FC236}">
                <a16:creationId xmlns:a16="http://schemas.microsoft.com/office/drawing/2014/main" id="{00000000-0008-0000-0000-0000FE02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225</xdr:row>
      <xdr:rowOff>32846</xdr:rowOff>
    </xdr:from>
    <xdr:to>
      <xdr:col>12</xdr:col>
      <xdr:colOff>499246</xdr:colOff>
      <xdr:row>225</xdr:row>
      <xdr:rowOff>214148</xdr:rowOff>
    </xdr:to>
    <xdr:grpSp>
      <xdr:nvGrpSpPr>
        <xdr:cNvPr id="767" name="Nhóm 664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GrpSpPr/>
      </xdr:nvGrpSpPr>
      <xdr:grpSpPr>
        <a:xfrm>
          <a:off x="6467049" y="55141775"/>
          <a:ext cx="128197" cy="181302"/>
          <a:chOff x="10055012" y="2326727"/>
          <a:chExt cx="128197" cy="181302"/>
        </a:xfrm>
      </xdr:grpSpPr>
      <xdr:cxnSp macro="">
        <xdr:nvCxnSpPr>
          <xdr:cNvPr id="768" name="Đường nối Thẳng 665">
            <a:extLst>
              <a:ext uri="{FF2B5EF4-FFF2-40B4-BE49-F238E27FC236}">
                <a16:creationId xmlns:a16="http://schemas.microsoft.com/office/drawing/2014/main" id="{00000000-0008-0000-0000-000000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9" name="Đường nối Thẳng 666">
            <a:extLst>
              <a:ext uri="{FF2B5EF4-FFF2-40B4-BE49-F238E27FC236}">
                <a16:creationId xmlns:a16="http://schemas.microsoft.com/office/drawing/2014/main" id="{00000000-0008-0000-0000-000001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226</xdr:row>
      <xdr:rowOff>32846</xdr:rowOff>
    </xdr:from>
    <xdr:to>
      <xdr:col>12</xdr:col>
      <xdr:colOff>499246</xdr:colOff>
      <xdr:row>226</xdr:row>
      <xdr:rowOff>214148</xdr:rowOff>
    </xdr:to>
    <xdr:grpSp>
      <xdr:nvGrpSpPr>
        <xdr:cNvPr id="770" name="Nhóm 670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GrpSpPr/>
      </xdr:nvGrpSpPr>
      <xdr:grpSpPr>
        <a:xfrm>
          <a:off x="6467049" y="55386703"/>
          <a:ext cx="128197" cy="181302"/>
          <a:chOff x="10055012" y="2326727"/>
          <a:chExt cx="128197" cy="181302"/>
        </a:xfrm>
      </xdr:grpSpPr>
      <xdr:cxnSp macro="">
        <xdr:nvCxnSpPr>
          <xdr:cNvPr id="771" name="Đường nối Thẳng 671">
            <a:extLst>
              <a:ext uri="{FF2B5EF4-FFF2-40B4-BE49-F238E27FC236}">
                <a16:creationId xmlns:a16="http://schemas.microsoft.com/office/drawing/2014/main" id="{00000000-0008-0000-0000-000003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2" name="Đường nối Thẳng 672">
            <a:extLst>
              <a:ext uri="{FF2B5EF4-FFF2-40B4-BE49-F238E27FC236}">
                <a16:creationId xmlns:a16="http://schemas.microsoft.com/office/drawing/2014/main" id="{00000000-0008-0000-0000-000004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227</xdr:row>
      <xdr:rowOff>20065</xdr:rowOff>
    </xdr:from>
    <xdr:to>
      <xdr:col>11</xdr:col>
      <xdr:colOff>423794</xdr:colOff>
      <xdr:row>227</xdr:row>
      <xdr:rowOff>201367</xdr:rowOff>
    </xdr:to>
    <xdr:grpSp>
      <xdr:nvGrpSpPr>
        <xdr:cNvPr id="773" name="Nhóm 694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GrpSpPr/>
      </xdr:nvGrpSpPr>
      <xdr:grpSpPr>
        <a:xfrm>
          <a:off x="5600982" y="55618851"/>
          <a:ext cx="143205" cy="181302"/>
          <a:chOff x="10150364" y="1872155"/>
          <a:chExt cx="143205" cy="181302"/>
        </a:xfrm>
      </xdr:grpSpPr>
      <xdr:cxnSp macro="">
        <xdr:nvCxnSpPr>
          <xdr:cNvPr id="774" name="Đường nối Thẳng 695">
            <a:extLst>
              <a:ext uri="{FF2B5EF4-FFF2-40B4-BE49-F238E27FC236}">
                <a16:creationId xmlns:a16="http://schemas.microsoft.com/office/drawing/2014/main" id="{00000000-0008-0000-0000-000006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5" name="Đường nối Thẳng 696">
            <a:extLst>
              <a:ext uri="{FF2B5EF4-FFF2-40B4-BE49-F238E27FC236}">
                <a16:creationId xmlns:a16="http://schemas.microsoft.com/office/drawing/2014/main" id="{00000000-0008-0000-0000-000007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228</xdr:row>
      <xdr:rowOff>20065</xdr:rowOff>
    </xdr:from>
    <xdr:to>
      <xdr:col>11</xdr:col>
      <xdr:colOff>423794</xdr:colOff>
      <xdr:row>228</xdr:row>
      <xdr:rowOff>201367</xdr:rowOff>
    </xdr:to>
    <xdr:grpSp>
      <xdr:nvGrpSpPr>
        <xdr:cNvPr id="776" name="Nhóm 703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GrpSpPr/>
      </xdr:nvGrpSpPr>
      <xdr:grpSpPr>
        <a:xfrm>
          <a:off x="5600982" y="55863779"/>
          <a:ext cx="143205" cy="181302"/>
          <a:chOff x="10150364" y="1872155"/>
          <a:chExt cx="143205" cy="181302"/>
        </a:xfrm>
      </xdr:grpSpPr>
      <xdr:cxnSp macro="">
        <xdr:nvCxnSpPr>
          <xdr:cNvPr id="777" name="Đường nối Thẳng 704">
            <a:extLst>
              <a:ext uri="{FF2B5EF4-FFF2-40B4-BE49-F238E27FC236}">
                <a16:creationId xmlns:a16="http://schemas.microsoft.com/office/drawing/2014/main" id="{00000000-0008-0000-0000-000009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8" name="Đường nối Thẳng 705">
            <a:extLst>
              <a:ext uri="{FF2B5EF4-FFF2-40B4-BE49-F238E27FC236}">
                <a16:creationId xmlns:a16="http://schemas.microsoft.com/office/drawing/2014/main" id="{00000000-0008-0000-0000-00000A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229</xdr:row>
      <xdr:rowOff>32846</xdr:rowOff>
    </xdr:from>
    <xdr:to>
      <xdr:col>12</xdr:col>
      <xdr:colOff>499246</xdr:colOff>
      <xdr:row>229</xdr:row>
      <xdr:rowOff>214148</xdr:rowOff>
    </xdr:to>
    <xdr:grpSp>
      <xdr:nvGrpSpPr>
        <xdr:cNvPr id="779" name="Nhóm 709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GrpSpPr/>
      </xdr:nvGrpSpPr>
      <xdr:grpSpPr>
        <a:xfrm>
          <a:off x="6467049" y="56121489"/>
          <a:ext cx="128197" cy="181302"/>
          <a:chOff x="10055012" y="2326727"/>
          <a:chExt cx="128197" cy="181302"/>
        </a:xfrm>
      </xdr:grpSpPr>
      <xdr:cxnSp macro="">
        <xdr:nvCxnSpPr>
          <xdr:cNvPr id="780" name="Đường nối Thẳng 710">
            <a:extLst>
              <a:ext uri="{FF2B5EF4-FFF2-40B4-BE49-F238E27FC236}">
                <a16:creationId xmlns:a16="http://schemas.microsoft.com/office/drawing/2014/main" id="{00000000-0008-0000-0000-00000C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1" name="Đường nối Thẳng 711">
            <a:extLst>
              <a:ext uri="{FF2B5EF4-FFF2-40B4-BE49-F238E27FC236}">
                <a16:creationId xmlns:a16="http://schemas.microsoft.com/office/drawing/2014/main" id="{00000000-0008-0000-0000-00000D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230</xdr:row>
      <xdr:rowOff>32846</xdr:rowOff>
    </xdr:from>
    <xdr:to>
      <xdr:col>12</xdr:col>
      <xdr:colOff>499246</xdr:colOff>
      <xdr:row>230</xdr:row>
      <xdr:rowOff>214148</xdr:rowOff>
    </xdr:to>
    <xdr:grpSp>
      <xdr:nvGrpSpPr>
        <xdr:cNvPr id="782" name="Nhóm 745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GrpSpPr/>
      </xdr:nvGrpSpPr>
      <xdr:grpSpPr>
        <a:xfrm>
          <a:off x="6467049" y="56366417"/>
          <a:ext cx="128197" cy="181302"/>
          <a:chOff x="10055012" y="2326727"/>
          <a:chExt cx="128197" cy="181302"/>
        </a:xfrm>
      </xdr:grpSpPr>
      <xdr:cxnSp macro="">
        <xdr:nvCxnSpPr>
          <xdr:cNvPr id="783" name="Đường nối Thẳng 746">
            <a:extLst>
              <a:ext uri="{FF2B5EF4-FFF2-40B4-BE49-F238E27FC236}">
                <a16:creationId xmlns:a16="http://schemas.microsoft.com/office/drawing/2014/main" id="{00000000-0008-0000-0000-00000F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4" name="Đường nối Thẳng 747">
            <a:extLst>
              <a:ext uri="{FF2B5EF4-FFF2-40B4-BE49-F238E27FC236}">
                <a16:creationId xmlns:a16="http://schemas.microsoft.com/office/drawing/2014/main" id="{00000000-0008-0000-0000-000010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231</xdr:row>
      <xdr:rowOff>20065</xdr:rowOff>
    </xdr:from>
    <xdr:to>
      <xdr:col>11</xdr:col>
      <xdr:colOff>423794</xdr:colOff>
      <xdr:row>231</xdr:row>
      <xdr:rowOff>201367</xdr:rowOff>
    </xdr:to>
    <xdr:grpSp>
      <xdr:nvGrpSpPr>
        <xdr:cNvPr id="785" name="Nhóm 748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GrpSpPr/>
      </xdr:nvGrpSpPr>
      <xdr:grpSpPr>
        <a:xfrm>
          <a:off x="5600982" y="56598565"/>
          <a:ext cx="143205" cy="181302"/>
          <a:chOff x="10150364" y="1872155"/>
          <a:chExt cx="143205" cy="181302"/>
        </a:xfrm>
      </xdr:grpSpPr>
      <xdr:cxnSp macro="">
        <xdr:nvCxnSpPr>
          <xdr:cNvPr id="786" name="Đường nối Thẳng 749">
            <a:extLst>
              <a:ext uri="{FF2B5EF4-FFF2-40B4-BE49-F238E27FC236}">
                <a16:creationId xmlns:a16="http://schemas.microsoft.com/office/drawing/2014/main" id="{00000000-0008-0000-0000-000012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7" name="Đường nối Thẳng 750">
            <a:extLst>
              <a:ext uri="{FF2B5EF4-FFF2-40B4-BE49-F238E27FC236}">
                <a16:creationId xmlns:a16="http://schemas.microsoft.com/office/drawing/2014/main" id="{00000000-0008-0000-0000-000013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232</xdr:row>
      <xdr:rowOff>32846</xdr:rowOff>
    </xdr:from>
    <xdr:to>
      <xdr:col>12</xdr:col>
      <xdr:colOff>499246</xdr:colOff>
      <xdr:row>232</xdr:row>
      <xdr:rowOff>214148</xdr:rowOff>
    </xdr:to>
    <xdr:grpSp>
      <xdr:nvGrpSpPr>
        <xdr:cNvPr id="788" name="Nhóm 75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GrpSpPr/>
      </xdr:nvGrpSpPr>
      <xdr:grpSpPr>
        <a:xfrm>
          <a:off x="6467049" y="56856275"/>
          <a:ext cx="128197" cy="181302"/>
          <a:chOff x="10055012" y="2326727"/>
          <a:chExt cx="128197" cy="181302"/>
        </a:xfrm>
      </xdr:grpSpPr>
      <xdr:cxnSp macro="">
        <xdr:nvCxnSpPr>
          <xdr:cNvPr id="789" name="Đường nối Thẳng 752">
            <a:extLst>
              <a:ext uri="{FF2B5EF4-FFF2-40B4-BE49-F238E27FC236}">
                <a16:creationId xmlns:a16="http://schemas.microsoft.com/office/drawing/2014/main" id="{00000000-0008-0000-0000-000015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0" name="Đường nối Thẳng 753">
            <a:extLst>
              <a:ext uri="{FF2B5EF4-FFF2-40B4-BE49-F238E27FC236}">
                <a16:creationId xmlns:a16="http://schemas.microsoft.com/office/drawing/2014/main" id="{00000000-0008-0000-0000-000016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233</xdr:row>
      <xdr:rowOff>20065</xdr:rowOff>
    </xdr:from>
    <xdr:to>
      <xdr:col>11</xdr:col>
      <xdr:colOff>423794</xdr:colOff>
      <xdr:row>233</xdr:row>
      <xdr:rowOff>201367</xdr:rowOff>
    </xdr:to>
    <xdr:grpSp>
      <xdr:nvGrpSpPr>
        <xdr:cNvPr id="791" name="Nhóm 754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GrpSpPr/>
      </xdr:nvGrpSpPr>
      <xdr:grpSpPr>
        <a:xfrm>
          <a:off x="5600982" y="57088422"/>
          <a:ext cx="143205" cy="181302"/>
          <a:chOff x="10150364" y="1872155"/>
          <a:chExt cx="143205" cy="181302"/>
        </a:xfrm>
      </xdr:grpSpPr>
      <xdr:cxnSp macro="">
        <xdr:nvCxnSpPr>
          <xdr:cNvPr id="792" name="Đường nối Thẳng 755">
            <a:extLst>
              <a:ext uri="{FF2B5EF4-FFF2-40B4-BE49-F238E27FC236}">
                <a16:creationId xmlns:a16="http://schemas.microsoft.com/office/drawing/2014/main" id="{00000000-0008-0000-0000-000018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" name="Đường nối Thẳng 756">
            <a:extLst>
              <a:ext uri="{FF2B5EF4-FFF2-40B4-BE49-F238E27FC236}">
                <a16:creationId xmlns:a16="http://schemas.microsoft.com/office/drawing/2014/main" id="{00000000-0008-0000-0000-000019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234</xdr:row>
      <xdr:rowOff>32846</xdr:rowOff>
    </xdr:from>
    <xdr:to>
      <xdr:col>12</xdr:col>
      <xdr:colOff>499246</xdr:colOff>
      <xdr:row>234</xdr:row>
      <xdr:rowOff>214148</xdr:rowOff>
    </xdr:to>
    <xdr:grpSp>
      <xdr:nvGrpSpPr>
        <xdr:cNvPr id="794" name="Nhóm 757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GrpSpPr/>
      </xdr:nvGrpSpPr>
      <xdr:grpSpPr>
        <a:xfrm>
          <a:off x="6467049" y="57346132"/>
          <a:ext cx="128197" cy="181302"/>
          <a:chOff x="10055012" y="2326727"/>
          <a:chExt cx="128197" cy="181302"/>
        </a:xfrm>
      </xdr:grpSpPr>
      <xdr:cxnSp macro="">
        <xdr:nvCxnSpPr>
          <xdr:cNvPr id="795" name="Đường nối Thẳng 758">
            <a:extLst>
              <a:ext uri="{FF2B5EF4-FFF2-40B4-BE49-F238E27FC236}">
                <a16:creationId xmlns:a16="http://schemas.microsoft.com/office/drawing/2014/main" id="{00000000-0008-0000-0000-00001B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6" name="Đường nối Thẳng 759">
            <a:extLst>
              <a:ext uri="{FF2B5EF4-FFF2-40B4-BE49-F238E27FC236}">
                <a16:creationId xmlns:a16="http://schemas.microsoft.com/office/drawing/2014/main" id="{00000000-0008-0000-0000-00001C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235</xdr:row>
      <xdr:rowOff>20065</xdr:rowOff>
    </xdr:from>
    <xdr:to>
      <xdr:col>11</xdr:col>
      <xdr:colOff>423794</xdr:colOff>
      <xdr:row>235</xdr:row>
      <xdr:rowOff>201367</xdr:rowOff>
    </xdr:to>
    <xdr:grpSp>
      <xdr:nvGrpSpPr>
        <xdr:cNvPr id="797" name="Nhóm 760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GrpSpPr/>
      </xdr:nvGrpSpPr>
      <xdr:grpSpPr>
        <a:xfrm>
          <a:off x="5600982" y="57578279"/>
          <a:ext cx="143205" cy="181302"/>
          <a:chOff x="10150364" y="1872155"/>
          <a:chExt cx="143205" cy="181302"/>
        </a:xfrm>
      </xdr:grpSpPr>
      <xdr:cxnSp macro="">
        <xdr:nvCxnSpPr>
          <xdr:cNvPr id="798" name="Đường nối Thẳng 761">
            <a:extLst>
              <a:ext uri="{FF2B5EF4-FFF2-40B4-BE49-F238E27FC236}">
                <a16:creationId xmlns:a16="http://schemas.microsoft.com/office/drawing/2014/main" id="{00000000-0008-0000-0000-00001E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9" name="Đường nối Thẳng 762">
            <a:extLst>
              <a:ext uri="{FF2B5EF4-FFF2-40B4-BE49-F238E27FC236}">
                <a16:creationId xmlns:a16="http://schemas.microsoft.com/office/drawing/2014/main" id="{00000000-0008-0000-0000-00001F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238</xdr:row>
      <xdr:rowOff>32846</xdr:rowOff>
    </xdr:from>
    <xdr:to>
      <xdr:col>12</xdr:col>
      <xdr:colOff>499246</xdr:colOff>
      <xdr:row>238</xdr:row>
      <xdr:rowOff>214148</xdr:rowOff>
    </xdr:to>
    <xdr:grpSp>
      <xdr:nvGrpSpPr>
        <xdr:cNvPr id="800" name="Nhóm 763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GrpSpPr/>
      </xdr:nvGrpSpPr>
      <xdr:grpSpPr>
        <a:xfrm>
          <a:off x="6467049" y="58325846"/>
          <a:ext cx="128197" cy="181302"/>
          <a:chOff x="10055012" y="2326727"/>
          <a:chExt cx="128197" cy="181302"/>
        </a:xfrm>
      </xdr:grpSpPr>
      <xdr:cxnSp macro="">
        <xdr:nvCxnSpPr>
          <xdr:cNvPr id="801" name="Đường nối Thẳng 764">
            <a:extLst>
              <a:ext uri="{FF2B5EF4-FFF2-40B4-BE49-F238E27FC236}">
                <a16:creationId xmlns:a16="http://schemas.microsoft.com/office/drawing/2014/main" id="{00000000-0008-0000-0000-000021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2" name="Đường nối Thẳng 765">
            <a:extLst>
              <a:ext uri="{FF2B5EF4-FFF2-40B4-BE49-F238E27FC236}">
                <a16:creationId xmlns:a16="http://schemas.microsoft.com/office/drawing/2014/main" id="{00000000-0008-0000-0000-000022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239</xdr:row>
      <xdr:rowOff>20065</xdr:rowOff>
    </xdr:from>
    <xdr:to>
      <xdr:col>11</xdr:col>
      <xdr:colOff>423794</xdr:colOff>
      <xdr:row>239</xdr:row>
      <xdr:rowOff>201367</xdr:rowOff>
    </xdr:to>
    <xdr:grpSp>
      <xdr:nvGrpSpPr>
        <xdr:cNvPr id="803" name="Nhóm 766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GrpSpPr/>
      </xdr:nvGrpSpPr>
      <xdr:grpSpPr>
        <a:xfrm>
          <a:off x="5600982" y="58557994"/>
          <a:ext cx="143205" cy="181302"/>
          <a:chOff x="10150364" y="1872155"/>
          <a:chExt cx="143205" cy="181302"/>
        </a:xfrm>
      </xdr:grpSpPr>
      <xdr:cxnSp macro="">
        <xdr:nvCxnSpPr>
          <xdr:cNvPr id="804" name="Đường nối Thẳng 767">
            <a:extLst>
              <a:ext uri="{FF2B5EF4-FFF2-40B4-BE49-F238E27FC236}">
                <a16:creationId xmlns:a16="http://schemas.microsoft.com/office/drawing/2014/main" id="{00000000-0008-0000-0000-000024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5" name="Đường nối Thẳng 768">
            <a:extLst>
              <a:ext uri="{FF2B5EF4-FFF2-40B4-BE49-F238E27FC236}">
                <a16:creationId xmlns:a16="http://schemas.microsoft.com/office/drawing/2014/main" id="{00000000-0008-0000-0000-000025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240</xdr:row>
      <xdr:rowOff>32846</xdr:rowOff>
    </xdr:from>
    <xdr:to>
      <xdr:col>12</xdr:col>
      <xdr:colOff>499246</xdr:colOff>
      <xdr:row>240</xdr:row>
      <xdr:rowOff>214148</xdr:rowOff>
    </xdr:to>
    <xdr:grpSp>
      <xdr:nvGrpSpPr>
        <xdr:cNvPr id="806" name="Nhóm 769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GrpSpPr/>
      </xdr:nvGrpSpPr>
      <xdr:grpSpPr>
        <a:xfrm>
          <a:off x="6467049" y="58815703"/>
          <a:ext cx="128197" cy="181302"/>
          <a:chOff x="10055012" y="2326727"/>
          <a:chExt cx="128197" cy="181302"/>
        </a:xfrm>
      </xdr:grpSpPr>
      <xdr:cxnSp macro="">
        <xdr:nvCxnSpPr>
          <xdr:cNvPr id="807" name="Đường nối Thẳng 770">
            <a:extLst>
              <a:ext uri="{FF2B5EF4-FFF2-40B4-BE49-F238E27FC236}">
                <a16:creationId xmlns:a16="http://schemas.microsoft.com/office/drawing/2014/main" id="{00000000-0008-0000-0000-000027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8" name="Đường nối Thẳng 771">
            <a:extLst>
              <a:ext uri="{FF2B5EF4-FFF2-40B4-BE49-F238E27FC236}">
                <a16:creationId xmlns:a16="http://schemas.microsoft.com/office/drawing/2014/main" id="{00000000-0008-0000-0000-000028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241</xdr:row>
      <xdr:rowOff>32846</xdr:rowOff>
    </xdr:from>
    <xdr:to>
      <xdr:col>12</xdr:col>
      <xdr:colOff>499246</xdr:colOff>
      <xdr:row>241</xdr:row>
      <xdr:rowOff>214148</xdr:rowOff>
    </xdr:to>
    <xdr:grpSp>
      <xdr:nvGrpSpPr>
        <xdr:cNvPr id="809" name="Nhóm 77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GrpSpPr/>
      </xdr:nvGrpSpPr>
      <xdr:grpSpPr>
        <a:xfrm>
          <a:off x="6467049" y="59060632"/>
          <a:ext cx="128197" cy="181302"/>
          <a:chOff x="10055012" y="2326727"/>
          <a:chExt cx="128197" cy="181302"/>
        </a:xfrm>
      </xdr:grpSpPr>
      <xdr:cxnSp macro="">
        <xdr:nvCxnSpPr>
          <xdr:cNvPr id="810" name="Đường nối Thẳng 773">
            <a:extLst>
              <a:ext uri="{FF2B5EF4-FFF2-40B4-BE49-F238E27FC236}">
                <a16:creationId xmlns:a16="http://schemas.microsoft.com/office/drawing/2014/main" id="{00000000-0008-0000-0000-00002A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1" name="Đường nối Thẳng 774">
            <a:extLst>
              <a:ext uri="{FF2B5EF4-FFF2-40B4-BE49-F238E27FC236}">
                <a16:creationId xmlns:a16="http://schemas.microsoft.com/office/drawing/2014/main" id="{00000000-0008-0000-0000-00002B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237</xdr:row>
      <xdr:rowOff>32846</xdr:rowOff>
    </xdr:from>
    <xdr:to>
      <xdr:col>12</xdr:col>
      <xdr:colOff>499246</xdr:colOff>
      <xdr:row>237</xdr:row>
      <xdr:rowOff>214148</xdr:rowOff>
    </xdr:to>
    <xdr:grpSp>
      <xdr:nvGrpSpPr>
        <xdr:cNvPr id="812" name="Nhóm 775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GrpSpPr/>
      </xdr:nvGrpSpPr>
      <xdr:grpSpPr>
        <a:xfrm>
          <a:off x="6467049" y="58080917"/>
          <a:ext cx="128197" cy="181302"/>
          <a:chOff x="10055012" y="2326727"/>
          <a:chExt cx="128197" cy="181302"/>
        </a:xfrm>
      </xdr:grpSpPr>
      <xdr:cxnSp macro="">
        <xdr:nvCxnSpPr>
          <xdr:cNvPr id="813" name="Đường nối Thẳng 776">
            <a:extLst>
              <a:ext uri="{FF2B5EF4-FFF2-40B4-BE49-F238E27FC236}">
                <a16:creationId xmlns:a16="http://schemas.microsoft.com/office/drawing/2014/main" id="{00000000-0008-0000-0000-00002D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4" name="Đường nối Thẳng 777">
            <a:extLst>
              <a:ext uri="{FF2B5EF4-FFF2-40B4-BE49-F238E27FC236}">
                <a16:creationId xmlns:a16="http://schemas.microsoft.com/office/drawing/2014/main" id="{00000000-0008-0000-0000-00002E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242</xdr:row>
      <xdr:rowOff>32846</xdr:rowOff>
    </xdr:from>
    <xdr:to>
      <xdr:col>12</xdr:col>
      <xdr:colOff>499246</xdr:colOff>
      <xdr:row>242</xdr:row>
      <xdr:rowOff>214148</xdr:rowOff>
    </xdr:to>
    <xdr:grpSp>
      <xdr:nvGrpSpPr>
        <xdr:cNvPr id="815" name="Nhóm 778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GrpSpPr/>
      </xdr:nvGrpSpPr>
      <xdr:grpSpPr>
        <a:xfrm>
          <a:off x="6467049" y="59305560"/>
          <a:ext cx="128197" cy="181302"/>
          <a:chOff x="10055012" y="2326727"/>
          <a:chExt cx="128197" cy="181302"/>
        </a:xfrm>
      </xdr:grpSpPr>
      <xdr:cxnSp macro="">
        <xdr:nvCxnSpPr>
          <xdr:cNvPr id="816" name="Đường nối Thẳng 779">
            <a:extLst>
              <a:ext uri="{FF2B5EF4-FFF2-40B4-BE49-F238E27FC236}">
                <a16:creationId xmlns:a16="http://schemas.microsoft.com/office/drawing/2014/main" id="{00000000-0008-0000-0000-000030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7" name="Đường nối Thẳng 780">
            <a:extLst>
              <a:ext uri="{FF2B5EF4-FFF2-40B4-BE49-F238E27FC236}">
                <a16:creationId xmlns:a16="http://schemas.microsoft.com/office/drawing/2014/main" id="{00000000-0008-0000-0000-000031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243</xdr:row>
      <xdr:rowOff>32846</xdr:rowOff>
    </xdr:from>
    <xdr:to>
      <xdr:col>12</xdr:col>
      <xdr:colOff>499246</xdr:colOff>
      <xdr:row>243</xdr:row>
      <xdr:rowOff>214148</xdr:rowOff>
    </xdr:to>
    <xdr:grpSp>
      <xdr:nvGrpSpPr>
        <xdr:cNvPr id="818" name="Nhóm 784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GrpSpPr/>
      </xdr:nvGrpSpPr>
      <xdr:grpSpPr>
        <a:xfrm>
          <a:off x="6467049" y="59550489"/>
          <a:ext cx="128197" cy="181302"/>
          <a:chOff x="10055012" y="2326727"/>
          <a:chExt cx="128197" cy="181302"/>
        </a:xfrm>
      </xdr:grpSpPr>
      <xdr:cxnSp macro="">
        <xdr:nvCxnSpPr>
          <xdr:cNvPr id="819" name="Đường nối Thẳng 785">
            <a:extLst>
              <a:ext uri="{FF2B5EF4-FFF2-40B4-BE49-F238E27FC236}">
                <a16:creationId xmlns:a16="http://schemas.microsoft.com/office/drawing/2014/main" id="{00000000-0008-0000-0000-000033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0" name="Đường nối Thẳng 786">
            <a:extLst>
              <a:ext uri="{FF2B5EF4-FFF2-40B4-BE49-F238E27FC236}">
                <a16:creationId xmlns:a16="http://schemas.microsoft.com/office/drawing/2014/main" id="{00000000-0008-0000-0000-000034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244</xdr:row>
      <xdr:rowOff>20065</xdr:rowOff>
    </xdr:from>
    <xdr:to>
      <xdr:col>11</xdr:col>
      <xdr:colOff>423794</xdr:colOff>
      <xdr:row>244</xdr:row>
      <xdr:rowOff>201367</xdr:rowOff>
    </xdr:to>
    <xdr:grpSp>
      <xdr:nvGrpSpPr>
        <xdr:cNvPr id="821" name="Nhóm 787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GrpSpPr/>
      </xdr:nvGrpSpPr>
      <xdr:grpSpPr>
        <a:xfrm>
          <a:off x="5600982" y="59782636"/>
          <a:ext cx="143205" cy="181302"/>
          <a:chOff x="10150364" y="1872155"/>
          <a:chExt cx="143205" cy="181302"/>
        </a:xfrm>
      </xdr:grpSpPr>
      <xdr:cxnSp macro="">
        <xdr:nvCxnSpPr>
          <xdr:cNvPr id="822" name="Đường nối Thẳng 788">
            <a:extLst>
              <a:ext uri="{FF2B5EF4-FFF2-40B4-BE49-F238E27FC236}">
                <a16:creationId xmlns:a16="http://schemas.microsoft.com/office/drawing/2014/main" id="{00000000-0008-0000-0000-000036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3" name="Đường nối Thẳng 789">
            <a:extLst>
              <a:ext uri="{FF2B5EF4-FFF2-40B4-BE49-F238E27FC236}">
                <a16:creationId xmlns:a16="http://schemas.microsoft.com/office/drawing/2014/main" id="{00000000-0008-0000-0000-000037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245</xdr:row>
      <xdr:rowOff>32846</xdr:rowOff>
    </xdr:from>
    <xdr:to>
      <xdr:col>12</xdr:col>
      <xdr:colOff>499246</xdr:colOff>
      <xdr:row>245</xdr:row>
      <xdr:rowOff>214148</xdr:rowOff>
    </xdr:to>
    <xdr:grpSp>
      <xdr:nvGrpSpPr>
        <xdr:cNvPr id="824" name="Nhóm 790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GrpSpPr/>
      </xdr:nvGrpSpPr>
      <xdr:grpSpPr>
        <a:xfrm>
          <a:off x="6467049" y="60040346"/>
          <a:ext cx="128197" cy="181302"/>
          <a:chOff x="10055012" y="2326727"/>
          <a:chExt cx="128197" cy="181302"/>
        </a:xfrm>
      </xdr:grpSpPr>
      <xdr:cxnSp macro="">
        <xdr:nvCxnSpPr>
          <xdr:cNvPr id="825" name="Đường nối Thẳng 791">
            <a:extLst>
              <a:ext uri="{FF2B5EF4-FFF2-40B4-BE49-F238E27FC236}">
                <a16:creationId xmlns:a16="http://schemas.microsoft.com/office/drawing/2014/main" id="{00000000-0008-0000-0000-000039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6" name="Đường nối Thẳng 792">
            <a:extLst>
              <a:ext uri="{FF2B5EF4-FFF2-40B4-BE49-F238E27FC236}">
                <a16:creationId xmlns:a16="http://schemas.microsoft.com/office/drawing/2014/main" id="{00000000-0008-0000-0000-00003A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246</xdr:row>
      <xdr:rowOff>32846</xdr:rowOff>
    </xdr:from>
    <xdr:to>
      <xdr:col>12</xdr:col>
      <xdr:colOff>499246</xdr:colOff>
      <xdr:row>246</xdr:row>
      <xdr:rowOff>214148</xdr:rowOff>
    </xdr:to>
    <xdr:grpSp>
      <xdr:nvGrpSpPr>
        <xdr:cNvPr id="827" name="Nhóm 793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GrpSpPr/>
      </xdr:nvGrpSpPr>
      <xdr:grpSpPr>
        <a:xfrm>
          <a:off x="6467049" y="60285275"/>
          <a:ext cx="128197" cy="181302"/>
          <a:chOff x="10055012" y="2326727"/>
          <a:chExt cx="128197" cy="181302"/>
        </a:xfrm>
      </xdr:grpSpPr>
      <xdr:cxnSp macro="">
        <xdr:nvCxnSpPr>
          <xdr:cNvPr id="828" name="Đường nối Thẳng 794">
            <a:extLst>
              <a:ext uri="{FF2B5EF4-FFF2-40B4-BE49-F238E27FC236}">
                <a16:creationId xmlns:a16="http://schemas.microsoft.com/office/drawing/2014/main" id="{00000000-0008-0000-0000-00003C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9" name="Đường nối Thẳng 795">
            <a:extLst>
              <a:ext uri="{FF2B5EF4-FFF2-40B4-BE49-F238E27FC236}">
                <a16:creationId xmlns:a16="http://schemas.microsoft.com/office/drawing/2014/main" id="{00000000-0008-0000-0000-00003D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247</xdr:row>
      <xdr:rowOff>20065</xdr:rowOff>
    </xdr:from>
    <xdr:to>
      <xdr:col>11</xdr:col>
      <xdr:colOff>423794</xdr:colOff>
      <xdr:row>247</xdr:row>
      <xdr:rowOff>201367</xdr:rowOff>
    </xdr:to>
    <xdr:grpSp>
      <xdr:nvGrpSpPr>
        <xdr:cNvPr id="830" name="Nhóm 796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GrpSpPr/>
      </xdr:nvGrpSpPr>
      <xdr:grpSpPr>
        <a:xfrm>
          <a:off x="5600982" y="60517422"/>
          <a:ext cx="143205" cy="181302"/>
          <a:chOff x="10150364" y="1872155"/>
          <a:chExt cx="143205" cy="181302"/>
        </a:xfrm>
      </xdr:grpSpPr>
      <xdr:cxnSp macro="">
        <xdr:nvCxnSpPr>
          <xdr:cNvPr id="831" name="Đường nối Thẳng 797">
            <a:extLst>
              <a:ext uri="{FF2B5EF4-FFF2-40B4-BE49-F238E27FC236}">
                <a16:creationId xmlns:a16="http://schemas.microsoft.com/office/drawing/2014/main" id="{00000000-0008-0000-0000-00003F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2" name="Đường nối Thẳng 798">
            <a:extLst>
              <a:ext uri="{FF2B5EF4-FFF2-40B4-BE49-F238E27FC236}">
                <a16:creationId xmlns:a16="http://schemas.microsoft.com/office/drawing/2014/main" id="{00000000-0008-0000-0000-000040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248</xdr:row>
      <xdr:rowOff>32846</xdr:rowOff>
    </xdr:from>
    <xdr:to>
      <xdr:col>12</xdr:col>
      <xdr:colOff>499246</xdr:colOff>
      <xdr:row>248</xdr:row>
      <xdr:rowOff>214148</xdr:rowOff>
    </xdr:to>
    <xdr:grpSp>
      <xdr:nvGrpSpPr>
        <xdr:cNvPr id="833" name="Nhóm 799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GrpSpPr/>
      </xdr:nvGrpSpPr>
      <xdr:grpSpPr>
        <a:xfrm>
          <a:off x="6467049" y="60775132"/>
          <a:ext cx="128197" cy="181302"/>
          <a:chOff x="10055012" y="2326727"/>
          <a:chExt cx="128197" cy="181302"/>
        </a:xfrm>
      </xdr:grpSpPr>
      <xdr:cxnSp macro="">
        <xdr:nvCxnSpPr>
          <xdr:cNvPr id="834" name="Đường nối Thẳng 800">
            <a:extLst>
              <a:ext uri="{FF2B5EF4-FFF2-40B4-BE49-F238E27FC236}">
                <a16:creationId xmlns:a16="http://schemas.microsoft.com/office/drawing/2014/main" id="{00000000-0008-0000-0000-000042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5" name="Đường nối Thẳng 801">
            <a:extLst>
              <a:ext uri="{FF2B5EF4-FFF2-40B4-BE49-F238E27FC236}">
                <a16:creationId xmlns:a16="http://schemas.microsoft.com/office/drawing/2014/main" id="{00000000-0008-0000-0000-000043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606972</xdr:colOff>
      <xdr:row>250</xdr:row>
      <xdr:rowOff>24864</xdr:rowOff>
    </xdr:from>
    <xdr:to>
      <xdr:col>12</xdr:col>
      <xdr:colOff>131380</xdr:colOff>
      <xdr:row>250</xdr:row>
      <xdr:rowOff>223346</xdr:rowOff>
    </xdr:to>
    <xdr:grpSp>
      <xdr:nvGrpSpPr>
        <xdr:cNvPr id="836" name="Nhóm 80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GrpSpPr/>
      </xdr:nvGrpSpPr>
      <xdr:grpSpPr>
        <a:xfrm>
          <a:off x="5927365" y="61257007"/>
          <a:ext cx="300015" cy="198482"/>
          <a:chOff x="3599793" y="1497724"/>
          <a:chExt cx="190500" cy="37176"/>
        </a:xfrm>
      </xdr:grpSpPr>
      <xdr:cxnSp macro="">
        <xdr:nvCxnSpPr>
          <xdr:cNvPr id="837" name="Đường nối Thẳng 803">
            <a:extLst>
              <a:ext uri="{FF2B5EF4-FFF2-40B4-BE49-F238E27FC236}">
                <a16:creationId xmlns:a16="http://schemas.microsoft.com/office/drawing/2014/main" id="{00000000-0008-0000-0000-000045030000}"/>
              </a:ext>
            </a:extLst>
          </xdr:cNvPr>
          <xdr:cNvCxnSpPr/>
        </xdr:nvCxnSpPr>
        <xdr:spPr>
          <a:xfrm>
            <a:off x="3700196" y="1497724"/>
            <a:ext cx="0" cy="37176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8" name="Đường nối Thẳng 804">
            <a:extLst>
              <a:ext uri="{FF2B5EF4-FFF2-40B4-BE49-F238E27FC236}">
                <a16:creationId xmlns:a16="http://schemas.microsoft.com/office/drawing/2014/main" id="{00000000-0008-0000-0000-000046030000}"/>
              </a:ext>
            </a:extLst>
          </xdr:cNvPr>
          <xdr:cNvCxnSpPr/>
        </xdr:nvCxnSpPr>
        <xdr:spPr>
          <a:xfrm>
            <a:off x="3599793" y="1514314"/>
            <a:ext cx="190500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251</xdr:row>
      <xdr:rowOff>32846</xdr:rowOff>
    </xdr:from>
    <xdr:to>
      <xdr:col>12</xdr:col>
      <xdr:colOff>499246</xdr:colOff>
      <xdr:row>251</xdr:row>
      <xdr:rowOff>214148</xdr:rowOff>
    </xdr:to>
    <xdr:grpSp>
      <xdr:nvGrpSpPr>
        <xdr:cNvPr id="839" name="Nhóm 805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GrpSpPr/>
      </xdr:nvGrpSpPr>
      <xdr:grpSpPr>
        <a:xfrm>
          <a:off x="6467049" y="61509917"/>
          <a:ext cx="128197" cy="181302"/>
          <a:chOff x="10055012" y="2326727"/>
          <a:chExt cx="128197" cy="181302"/>
        </a:xfrm>
      </xdr:grpSpPr>
      <xdr:cxnSp macro="">
        <xdr:nvCxnSpPr>
          <xdr:cNvPr id="840" name="Đường nối Thẳng 806">
            <a:extLst>
              <a:ext uri="{FF2B5EF4-FFF2-40B4-BE49-F238E27FC236}">
                <a16:creationId xmlns:a16="http://schemas.microsoft.com/office/drawing/2014/main" id="{00000000-0008-0000-0000-000048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1" name="Đường nối Thẳng 807">
            <a:extLst>
              <a:ext uri="{FF2B5EF4-FFF2-40B4-BE49-F238E27FC236}">
                <a16:creationId xmlns:a16="http://schemas.microsoft.com/office/drawing/2014/main" id="{00000000-0008-0000-0000-000049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252</xdr:row>
      <xdr:rowOff>32846</xdr:rowOff>
    </xdr:from>
    <xdr:to>
      <xdr:col>12</xdr:col>
      <xdr:colOff>499246</xdr:colOff>
      <xdr:row>252</xdr:row>
      <xdr:rowOff>214148</xdr:rowOff>
    </xdr:to>
    <xdr:grpSp>
      <xdr:nvGrpSpPr>
        <xdr:cNvPr id="842" name="Nhóm 808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GrpSpPr/>
      </xdr:nvGrpSpPr>
      <xdr:grpSpPr>
        <a:xfrm>
          <a:off x="6467049" y="61754846"/>
          <a:ext cx="128197" cy="181302"/>
          <a:chOff x="10055012" y="2326727"/>
          <a:chExt cx="128197" cy="181302"/>
        </a:xfrm>
      </xdr:grpSpPr>
      <xdr:cxnSp macro="">
        <xdr:nvCxnSpPr>
          <xdr:cNvPr id="843" name="Đường nối Thẳng 809">
            <a:extLst>
              <a:ext uri="{FF2B5EF4-FFF2-40B4-BE49-F238E27FC236}">
                <a16:creationId xmlns:a16="http://schemas.microsoft.com/office/drawing/2014/main" id="{00000000-0008-0000-0000-00004B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4" name="Đường nối Thẳng 810">
            <a:extLst>
              <a:ext uri="{FF2B5EF4-FFF2-40B4-BE49-F238E27FC236}">
                <a16:creationId xmlns:a16="http://schemas.microsoft.com/office/drawing/2014/main" id="{00000000-0008-0000-0000-00004C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253</xdr:row>
      <xdr:rowOff>32846</xdr:rowOff>
    </xdr:from>
    <xdr:to>
      <xdr:col>12</xdr:col>
      <xdr:colOff>499246</xdr:colOff>
      <xdr:row>253</xdr:row>
      <xdr:rowOff>214148</xdr:rowOff>
    </xdr:to>
    <xdr:grpSp>
      <xdr:nvGrpSpPr>
        <xdr:cNvPr id="845" name="Nhóm 81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GrpSpPr/>
      </xdr:nvGrpSpPr>
      <xdr:grpSpPr>
        <a:xfrm>
          <a:off x="6467049" y="61999775"/>
          <a:ext cx="128197" cy="181302"/>
          <a:chOff x="10055012" y="2326727"/>
          <a:chExt cx="128197" cy="181302"/>
        </a:xfrm>
      </xdr:grpSpPr>
      <xdr:cxnSp macro="">
        <xdr:nvCxnSpPr>
          <xdr:cNvPr id="846" name="Đường nối Thẳng 815">
            <a:extLst>
              <a:ext uri="{FF2B5EF4-FFF2-40B4-BE49-F238E27FC236}">
                <a16:creationId xmlns:a16="http://schemas.microsoft.com/office/drawing/2014/main" id="{00000000-0008-0000-0000-00004E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7" name="Đường nối Thẳng 816">
            <a:extLst>
              <a:ext uri="{FF2B5EF4-FFF2-40B4-BE49-F238E27FC236}">
                <a16:creationId xmlns:a16="http://schemas.microsoft.com/office/drawing/2014/main" id="{00000000-0008-0000-0000-00004F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254</xdr:row>
      <xdr:rowOff>32846</xdr:rowOff>
    </xdr:from>
    <xdr:to>
      <xdr:col>12</xdr:col>
      <xdr:colOff>499246</xdr:colOff>
      <xdr:row>254</xdr:row>
      <xdr:rowOff>214148</xdr:rowOff>
    </xdr:to>
    <xdr:grpSp>
      <xdr:nvGrpSpPr>
        <xdr:cNvPr id="848" name="Nhóm 817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GrpSpPr/>
      </xdr:nvGrpSpPr>
      <xdr:grpSpPr>
        <a:xfrm>
          <a:off x="6467049" y="62244703"/>
          <a:ext cx="128197" cy="181302"/>
          <a:chOff x="10055012" y="2326727"/>
          <a:chExt cx="128197" cy="181302"/>
        </a:xfrm>
      </xdr:grpSpPr>
      <xdr:cxnSp macro="">
        <xdr:nvCxnSpPr>
          <xdr:cNvPr id="849" name="Đường nối Thẳng 818">
            <a:extLst>
              <a:ext uri="{FF2B5EF4-FFF2-40B4-BE49-F238E27FC236}">
                <a16:creationId xmlns:a16="http://schemas.microsoft.com/office/drawing/2014/main" id="{00000000-0008-0000-0000-000051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0" name="Đường nối Thẳng 819">
            <a:extLst>
              <a:ext uri="{FF2B5EF4-FFF2-40B4-BE49-F238E27FC236}">
                <a16:creationId xmlns:a16="http://schemas.microsoft.com/office/drawing/2014/main" id="{00000000-0008-0000-0000-000052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256</xdr:row>
      <xdr:rowOff>20065</xdr:rowOff>
    </xdr:from>
    <xdr:to>
      <xdr:col>11</xdr:col>
      <xdr:colOff>423794</xdr:colOff>
      <xdr:row>256</xdr:row>
      <xdr:rowOff>201367</xdr:rowOff>
    </xdr:to>
    <xdr:grpSp>
      <xdr:nvGrpSpPr>
        <xdr:cNvPr id="851" name="Nhóm 823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GrpSpPr/>
      </xdr:nvGrpSpPr>
      <xdr:grpSpPr>
        <a:xfrm>
          <a:off x="5600982" y="62721779"/>
          <a:ext cx="143205" cy="181302"/>
          <a:chOff x="10150364" y="1872155"/>
          <a:chExt cx="143205" cy="181302"/>
        </a:xfrm>
      </xdr:grpSpPr>
      <xdr:cxnSp macro="">
        <xdr:nvCxnSpPr>
          <xdr:cNvPr id="852" name="Đường nối Thẳng 824">
            <a:extLst>
              <a:ext uri="{FF2B5EF4-FFF2-40B4-BE49-F238E27FC236}">
                <a16:creationId xmlns:a16="http://schemas.microsoft.com/office/drawing/2014/main" id="{00000000-0008-0000-0000-000054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3" name="Đường nối Thẳng 825">
            <a:extLst>
              <a:ext uri="{FF2B5EF4-FFF2-40B4-BE49-F238E27FC236}">
                <a16:creationId xmlns:a16="http://schemas.microsoft.com/office/drawing/2014/main" id="{00000000-0008-0000-0000-000055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255</xdr:row>
      <xdr:rowOff>32846</xdr:rowOff>
    </xdr:from>
    <xdr:to>
      <xdr:col>12</xdr:col>
      <xdr:colOff>499246</xdr:colOff>
      <xdr:row>255</xdr:row>
      <xdr:rowOff>214148</xdr:rowOff>
    </xdr:to>
    <xdr:grpSp>
      <xdr:nvGrpSpPr>
        <xdr:cNvPr id="854" name="Nhóm 826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GrpSpPr/>
      </xdr:nvGrpSpPr>
      <xdr:grpSpPr>
        <a:xfrm>
          <a:off x="6467049" y="62489632"/>
          <a:ext cx="128197" cy="181302"/>
          <a:chOff x="10055012" y="2326727"/>
          <a:chExt cx="128197" cy="181302"/>
        </a:xfrm>
      </xdr:grpSpPr>
      <xdr:cxnSp macro="">
        <xdr:nvCxnSpPr>
          <xdr:cNvPr id="855" name="Đường nối Thẳng 827">
            <a:extLst>
              <a:ext uri="{FF2B5EF4-FFF2-40B4-BE49-F238E27FC236}">
                <a16:creationId xmlns:a16="http://schemas.microsoft.com/office/drawing/2014/main" id="{00000000-0008-0000-0000-000057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6" name="Đường nối Thẳng 828">
            <a:extLst>
              <a:ext uri="{FF2B5EF4-FFF2-40B4-BE49-F238E27FC236}">
                <a16:creationId xmlns:a16="http://schemas.microsoft.com/office/drawing/2014/main" id="{00000000-0008-0000-0000-000058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606972</xdr:colOff>
      <xdr:row>257</xdr:row>
      <xdr:rowOff>24864</xdr:rowOff>
    </xdr:from>
    <xdr:to>
      <xdr:col>12</xdr:col>
      <xdr:colOff>131380</xdr:colOff>
      <xdr:row>257</xdr:row>
      <xdr:rowOff>223346</xdr:rowOff>
    </xdr:to>
    <xdr:grpSp>
      <xdr:nvGrpSpPr>
        <xdr:cNvPr id="857" name="Nhóm 829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GrpSpPr/>
      </xdr:nvGrpSpPr>
      <xdr:grpSpPr>
        <a:xfrm>
          <a:off x="5927365" y="62971507"/>
          <a:ext cx="300015" cy="198482"/>
          <a:chOff x="3599793" y="1497724"/>
          <a:chExt cx="190500" cy="37176"/>
        </a:xfrm>
      </xdr:grpSpPr>
      <xdr:cxnSp macro="">
        <xdr:nvCxnSpPr>
          <xdr:cNvPr id="858" name="Đường nối Thẳng 830">
            <a:extLst>
              <a:ext uri="{FF2B5EF4-FFF2-40B4-BE49-F238E27FC236}">
                <a16:creationId xmlns:a16="http://schemas.microsoft.com/office/drawing/2014/main" id="{00000000-0008-0000-0000-00005A030000}"/>
              </a:ext>
            </a:extLst>
          </xdr:cNvPr>
          <xdr:cNvCxnSpPr/>
        </xdr:nvCxnSpPr>
        <xdr:spPr>
          <a:xfrm>
            <a:off x="3700196" y="1497724"/>
            <a:ext cx="0" cy="37176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9" name="Đường nối Thẳng 831">
            <a:extLst>
              <a:ext uri="{FF2B5EF4-FFF2-40B4-BE49-F238E27FC236}">
                <a16:creationId xmlns:a16="http://schemas.microsoft.com/office/drawing/2014/main" id="{00000000-0008-0000-0000-00005B030000}"/>
              </a:ext>
            </a:extLst>
          </xdr:cNvPr>
          <xdr:cNvCxnSpPr/>
        </xdr:nvCxnSpPr>
        <xdr:spPr>
          <a:xfrm>
            <a:off x="3599793" y="1514314"/>
            <a:ext cx="190500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258</xdr:row>
      <xdr:rowOff>20065</xdr:rowOff>
    </xdr:from>
    <xdr:to>
      <xdr:col>11</xdr:col>
      <xdr:colOff>423794</xdr:colOff>
      <xdr:row>258</xdr:row>
      <xdr:rowOff>201367</xdr:rowOff>
    </xdr:to>
    <xdr:grpSp>
      <xdr:nvGrpSpPr>
        <xdr:cNvPr id="860" name="Nhóm 83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GrpSpPr/>
      </xdr:nvGrpSpPr>
      <xdr:grpSpPr>
        <a:xfrm>
          <a:off x="5600982" y="63211636"/>
          <a:ext cx="143205" cy="181302"/>
          <a:chOff x="10150364" y="1872155"/>
          <a:chExt cx="143205" cy="181302"/>
        </a:xfrm>
      </xdr:grpSpPr>
      <xdr:cxnSp macro="">
        <xdr:nvCxnSpPr>
          <xdr:cNvPr id="861" name="Đường nối Thẳng 833">
            <a:extLst>
              <a:ext uri="{FF2B5EF4-FFF2-40B4-BE49-F238E27FC236}">
                <a16:creationId xmlns:a16="http://schemas.microsoft.com/office/drawing/2014/main" id="{00000000-0008-0000-0000-00005D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2" name="Đường nối Thẳng 834">
            <a:extLst>
              <a:ext uri="{FF2B5EF4-FFF2-40B4-BE49-F238E27FC236}">
                <a16:creationId xmlns:a16="http://schemas.microsoft.com/office/drawing/2014/main" id="{00000000-0008-0000-0000-00005E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260</xdr:row>
      <xdr:rowOff>32846</xdr:rowOff>
    </xdr:from>
    <xdr:to>
      <xdr:col>12</xdr:col>
      <xdr:colOff>499246</xdr:colOff>
      <xdr:row>260</xdr:row>
      <xdr:rowOff>214148</xdr:rowOff>
    </xdr:to>
    <xdr:grpSp>
      <xdr:nvGrpSpPr>
        <xdr:cNvPr id="863" name="Nhóm 835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GrpSpPr/>
      </xdr:nvGrpSpPr>
      <xdr:grpSpPr>
        <a:xfrm>
          <a:off x="6467049" y="63714275"/>
          <a:ext cx="128197" cy="181302"/>
          <a:chOff x="10055012" y="2326727"/>
          <a:chExt cx="128197" cy="181302"/>
        </a:xfrm>
      </xdr:grpSpPr>
      <xdr:cxnSp macro="">
        <xdr:nvCxnSpPr>
          <xdr:cNvPr id="864" name="Đường nối Thẳng 836">
            <a:extLst>
              <a:ext uri="{FF2B5EF4-FFF2-40B4-BE49-F238E27FC236}">
                <a16:creationId xmlns:a16="http://schemas.microsoft.com/office/drawing/2014/main" id="{00000000-0008-0000-0000-000060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5" name="Đường nối Thẳng 837">
            <a:extLst>
              <a:ext uri="{FF2B5EF4-FFF2-40B4-BE49-F238E27FC236}">
                <a16:creationId xmlns:a16="http://schemas.microsoft.com/office/drawing/2014/main" id="{00000000-0008-0000-0000-000061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261</xdr:row>
      <xdr:rowOff>20065</xdr:rowOff>
    </xdr:from>
    <xdr:to>
      <xdr:col>11</xdr:col>
      <xdr:colOff>423794</xdr:colOff>
      <xdr:row>261</xdr:row>
      <xdr:rowOff>201367</xdr:rowOff>
    </xdr:to>
    <xdr:grpSp>
      <xdr:nvGrpSpPr>
        <xdr:cNvPr id="866" name="Nhóm 838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GrpSpPr/>
      </xdr:nvGrpSpPr>
      <xdr:grpSpPr>
        <a:xfrm>
          <a:off x="5600982" y="63946422"/>
          <a:ext cx="143205" cy="181302"/>
          <a:chOff x="10150364" y="1872155"/>
          <a:chExt cx="143205" cy="181302"/>
        </a:xfrm>
      </xdr:grpSpPr>
      <xdr:cxnSp macro="">
        <xdr:nvCxnSpPr>
          <xdr:cNvPr id="867" name="Đường nối Thẳng 839">
            <a:extLst>
              <a:ext uri="{FF2B5EF4-FFF2-40B4-BE49-F238E27FC236}">
                <a16:creationId xmlns:a16="http://schemas.microsoft.com/office/drawing/2014/main" id="{00000000-0008-0000-0000-000063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8" name="Đường nối Thẳng 840">
            <a:extLst>
              <a:ext uri="{FF2B5EF4-FFF2-40B4-BE49-F238E27FC236}">
                <a16:creationId xmlns:a16="http://schemas.microsoft.com/office/drawing/2014/main" id="{00000000-0008-0000-0000-000064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262</xdr:row>
      <xdr:rowOff>32846</xdr:rowOff>
    </xdr:from>
    <xdr:to>
      <xdr:col>12</xdr:col>
      <xdr:colOff>499246</xdr:colOff>
      <xdr:row>262</xdr:row>
      <xdr:rowOff>214148</xdr:rowOff>
    </xdr:to>
    <xdr:grpSp>
      <xdr:nvGrpSpPr>
        <xdr:cNvPr id="869" name="Nhóm 84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GrpSpPr/>
      </xdr:nvGrpSpPr>
      <xdr:grpSpPr>
        <a:xfrm>
          <a:off x="6467049" y="64204132"/>
          <a:ext cx="128197" cy="181302"/>
          <a:chOff x="10055012" y="2326727"/>
          <a:chExt cx="128197" cy="181302"/>
        </a:xfrm>
      </xdr:grpSpPr>
      <xdr:cxnSp macro="">
        <xdr:nvCxnSpPr>
          <xdr:cNvPr id="870" name="Đường nối Thẳng 842">
            <a:extLst>
              <a:ext uri="{FF2B5EF4-FFF2-40B4-BE49-F238E27FC236}">
                <a16:creationId xmlns:a16="http://schemas.microsoft.com/office/drawing/2014/main" id="{00000000-0008-0000-0000-000066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1" name="Đường nối Thẳng 843">
            <a:extLst>
              <a:ext uri="{FF2B5EF4-FFF2-40B4-BE49-F238E27FC236}">
                <a16:creationId xmlns:a16="http://schemas.microsoft.com/office/drawing/2014/main" id="{00000000-0008-0000-0000-000067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263</xdr:row>
      <xdr:rowOff>32846</xdr:rowOff>
    </xdr:from>
    <xdr:to>
      <xdr:col>12</xdr:col>
      <xdr:colOff>499246</xdr:colOff>
      <xdr:row>263</xdr:row>
      <xdr:rowOff>214148</xdr:rowOff>
    </xdr:to>
    <xdr:grpSp>
      <xdr:nvGrpSpPr>
        <xdr:cNvPr id="872" name="Nhóm 844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GrpSpPr/>
      </xdr:nvGrpSpPr>
      <xdr:grpSpPr>
        <a:xfrm>
          <a:off x="6467049" y="64449060"/>
          <a:ext cx="128197" cy="181302"/>
          <a:chOff x="10055012" y="2326727"/>
          <a:chExt cx="128197" cy="181302"/>
        </a:xfrm>
      </xdr:grpSpPr>
      <xdr:cxnSp macro="">
        <xdr:nvCxnSpPr>
          <xdr:cNvPr id="873" name="Đường nối Thẳng 845">
            <a:extLst>
              <a:ext uri="{FF2B5EF4-FFF2-40B4-BE49-F238E27FC236}">
                <a16:creationId xmlns:a16="http://schemas.microsoft.com/office/drawing/2014/main" id="{00000000-0008-0000-0000-000069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4" name="Đường nối Thẳng 846">
            <a:extLst>
              <a:ext uri="{FF2B5EF4-FFF2-40B4-BE49-F238E27FC236}">
                <a16:creationId xmlns:a16="http://schemas.microsoft.com/office/drawing/2014/main" id="{00000000-0008-0000-0000-00006A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264</xdr:row>
      <xdr:rowOff>32846</xdr:rowOff>
    </xdr:from>
    <xdr:to>
      <xdr:col>12</xdr:col>
      <xdr:colOff>499246</xdr:colOff>
      <xdr:row>264</xdr:row>
      <xdr:rowOff>214148</xdr:rowOff>
    </xdr:to>
    <xdr:grpSp>
      <xdr:nvGrpSpPr>
        <xdr:cNvPr id="875" name="Nhóm 847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GrpSpPr/>
      </xdr:nvGrpSpPr>
      <xdr:grpSpPr>
        <a:xfrm>
          <a:off x="6467049" y="64693989"/>
          <a:ext cx="128197" cy="181302"/>
          <a:chOff x="10055012" y="2326727"/>
          <a:chExt cx="128197" cy="181302"/>
        </a:xfrm>
      </xdr:grpSpPr>
      <xdr:cxnSp macro="">
        <xdr:nvCxnSpPr>
          <xdr:cNvPr id="876" name="Đường nối Thẳng 848">
            <a:extLst>
              <a:ext uri="{FF2B5EF4-FFF2-40B4-BE49-F238E27FC236}">
                <a16:creationId xmlns:a16="http://schemas.microsoft.com/office/drawing/2014/main" id="{00000000-0008-0000-0000-00006C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7" name="Đường nối Thẳng 849">
            <a:extLst>
              <a:ext uri="{FF2B5EF4-FFF2-40B4-BE49-F238E27FC236}">
                <a16:creationId xmlns:a16="http://schemas.microsoft.com/office/drawing/2014/main" id="{00000000-0008-0000-0000-00006D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265</xdr:row>
      <xdr:rowOff>32846</xdr:rowOff>
    </xdr:from>
    <xdr:to>
      <xdr:col>12</xdr:col>
      <xdr:colOff>499246</xdr:colOff>
      <xdr:row>265</xdr:row>
      <xdr:rowOff>214148</xdr:rowOff>
    </xdr:to>
    <xdr:grpSp>
      <xdr:nvGrpSpPr>
        <xdr:cNvPr id="878" name="Nhóm 850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GrpSpPr/>
      </xdr:nvGrpSpPr>
      <xdr:grpSpPr>
        <a:xfrm>
          <a:off x="6467049" y="64938917"/>
          <a:ext cx="128197" cy="181302"/>
          <a:chOff x="10055012" y="2326727"/>
          <a:chExt cx="128197" cy="181302"/>
        </a:xfrm>
      </xdr:grpSpPr>
      <xdr:cxnSp macro="">
        <xdr:nvCxnSpPr>
          <xdr:cNvPr id="879" name="Đường nối Thẳng 851">
            <a:extLst>
              <a:ext uri="{FF2B5EF4-FFF2-40B4-BE49-F238E27FC236}">
                <a16:creationId xmlns:a16="http://schemas.microsoft.com/office/drawing/2014/main" id="{00000000-0008-0000-0000-00006F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0" name="Đường nối Thẳng 852">
            <a:extLst>
              <a:ext uri="{FF2B5EF4-FFF2-40B4-BE49-F238E27FC236}">
                <a16:creationId xmlns:a16="http://schemas.microsoft.com/office/drawing/2014/main" id="{00000000-0008-0000-0000-000070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266</xdr:row>
      <xdr:rowOff>20065</xdr:rowOff>
    </xdr:from>
    <xdr:to>
      <xdr:col>11</xdr:col>
      <xdr:colOff>423794</xdr:colOff>
      <xdr:row>266</xdr:row>
      <xdr:rowOff>201367</xdr:rowOff>
    </xdr:to>
    <xdr:grpSp>
      <xdr:nvGrpSpPr>
        <xdr:cNvPr id="881" name="Nhóm 856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GrpSpPr/>
      </xdr:nvGrpSpPr>
      <xdr:grpSpPr>
        <a:xfrm>
          <a:off x="5600982" y="65171065"/>
          <a:ext cx="143205" cy="181302"/>
          <a:chOff x="10150364" y="1872155"/>
          <a:chExt cx="143205" cy="181302"/>
        </a:xfrm>
      </xdr:grpSpPr>
      <xdr:cxnSp macro="">
        <xdr:nvCxnSpPr>
          <xdr:cNvPr id="882" name="Đường nối Thẳng 857">
            <a:extLst>
              <a:ext uri="{FF2B5EF4-FFF2-40B4-BE49-F238E27FC236}">
                <a16:creationId xmlns:a16="http://schemas.microsoft.com/office/drawing/2014/main" id="{00000000-0008-0000-0000-000072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3" name="Đường nối Thẳng 858">
            <a:extLst>
              <a:ext uri="{FF2B5EF4-FFF2-40B4-BE49-F238E27FC236}">
                <a16:creationId xmlns:a16="http://schemas.microsoft.com/office/drawing/2014/main" id="{00000000-0008-0000-0000-000073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268</xdr:row>
      <xdr:rowOff>20065</xdr:rowOff>
    </xdr:from>
    <xdr:to>
      <xdr:col>11</xdr:col>
      <xdr:colOff>423794</xdr:colOff>
      <xdr:row>268</xdr:row>
      <xdr:rowOff>201367</xdr:rowOff>
    </xdr:to>
    <xdr:grpSp>
      <xdr:nvGrpSpPr>
        <xdr:cNvPr id="884" name="Nhóm 859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GrpSpPr/>
      </xdr:nvGrpSpPr>
      <xdr:grpSpPr>
        <a:xfrm>
          <a:off x="5600982" y="65660922"/>
          <a:ext cx="143205" cy="181302"/>
          <a:chOff x="10150364" y="1872155"/>
          <a:chExt cx="143205" cy="181302"/>
        </a:xfrm>
      </xdr:grpSpPr>
      <xdr:cxnSp macro="">
        <xdr:nvCxnSpPr>
          <xdr:cNvPr id="885" name="Đường nối Thẳng 860">
            <a:extLst>
              <a:ext uri="{FF2B5EF4-FFF2-40B4-BE49-F238E27FC236}">
                <a16:creationId xmlns:a16="http://schemas.microsoft.com/office/drawing/2014/main" id="{00000000-0008-0000-0000-000075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6" name="Đường nối Thẳng 861">
            <a:extLst>
              <a:ext uri="{FF2B5EF4-FFF2-40B4-BE49-F238E27FC236}">
                <a16:creationId xmlns:a16="http://schemas.microsoft.com/office/drawing/2014/main" id="{00000000-0008-0000-0000-000076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267</xdr:row>
      <xdr:rowOff>32846</xdr:rowOff>
    </xdr:from>
    <xdr:to>
      <xdr:col>12</xdr:col>
      <xdr:colOff>499246</xdr:colOff>
      <xdr:row>267</xdr:row>
      <xdr:rowOff>214148</xdr:rowOff>
    </xdr:to>
    <xdr:grpSp>
      <xdr:nvGrpSpPr>
        <xdr:cNvPr id="887" name="Nhóm 86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GrpSpPr/>
      </xdr:nvGrpSpPr>
      <xdr:grpSpPr>
        <a:xfrm>
          <a:off x="6467049" y="65428775"/>
          <a:ext cx="128197" cy="181302"/>
          <a:chOff x="10055012" y="2326727"/>
          <a:chExt cx="128197" cy="181302"/>
        </a:xfrm>
      </xdr:grpSpPr>
      <xdr:cxnSp macro="">
        <xdr:nvCxnSpPr>
          <xdr:cNvPr id="888" name="Đường nối Thẳng 863">
            <a:extLst>
              <a:ext uri="{FF2B5EF4-FFF2-40B4-BE49-F238E27FC236}">
                <a16:creationId xmlns:a16="http://schemas.microsoft.com/office/drawing/2014/main" id="{00000000-0008-0000-0000-000078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9" name="Đường nối Thẳng 864">
            <a:extLst>
              <a:ext uri="{FF2B5EF4-FFF2-40B4-BE49-F238E27FC236}">
                <a16:creationId xmlns:a16="http://schemas.microsoft.com/office/drawing/2014/main" id="{00000000-0008-0000-0000-000079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269</xdr:row>
      <xdr:rowOff>20065</xdr:rowOff>
    </xdr:from>
    <xdr:to>
      <xdr:col>11</xdr:col>
      <xdr:colOff>423794</xdr:colOff>
      <xdr:row>269</xdr:row>
      <xdr:rowOff>201367</xdr:rowOff>
    </xdr:to>
    <xdr:grpSp>
      <xdr:nvGrpSpPr>
        <xdr:cNvPr id="890" name="Nhóm 865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GrpSpPr/>
      </xdr:nvGrpSpPr>
      <xdr:grpSpPr>
        <a:xfrm>
          <a:off x="5600982" y="65905851"/>
          <a:ext cx="143205" cy="181302"/>
          <a:chOff x="10150364" y="1872155"/>
          <a:chExt cx="143205" cy="181302"/>
        </a:xfrm>
      </xdr:grpSpPr>
      <xdr:cxnSp macro="">
        <xdr:nvCxnSpPr>
          <xdr:cNvPr id="891" name="Đường nối Thẳng 866">
            <a:extLst>
              <a:ext uri="{FF2B5EF4-FFF2-40B4-BE49-F238E27FC236}">
                <a16:creationId xmlns:a16="http://schemas.microsoft.com/office/drawing/2014/main" id="{00000000-0008-0000-0000-00007B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2" name="Đường nối Thẳng 867">
            <a:extLst>
              <a:ext uri="{FF2B5EF4-FFF2-40B4-BE49-F238E27FC236}">
                <a16:creationId xmlns:a16="http://schemas.microsoft.com/office/drawing/2014/main" id="{00000000-0008-0000-0000-00007C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270</xdr:row>
      <xdr:rowOff>20065</xdr:rowOff>
    </xdr:from>
    <xdr:to>
      <xdr:col>11</xdr:col>
      <xdr:colOff>423794</xdr:colOff>
      <xdr:row>270</xdr:row>
      <xdr:rowOff>201367</xdr:rowOff>
    </xdr:to>
    <xdr:grpSp>
      <xdr:nvGrpSpPr>
        <xdr:cNvPr id="893" name="Nhóm 868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GrpSpPr/>
      </xdr:nvGrpSpPr>
      <xdr:grpSpPr>
        <a:xfrm>
          <a:off x="5600982" y="66150779"/>
          <a:ext cx="143205" cy="181302"/>
          <a:chOff x="10150364" y="1872155"/>
          <a:chExt cx="143205" cy="181302"/>
        </a:xfrm>
      </xdr:grpSpPr>
      <xdr:cxnSp macro="">
        <xdr:nvCxnSpPr>
          <xdr:cNvPr id="894" name="Đường nối Thẳng 869">
            <a:extLst>
              <a:ext uri="{FF2B5EF4-FFF2-40B4-BE49-F238E27FC236}">
                <a16:creationId xmlns:a16="http://schemas.microsoft.com/office/drawing/2014/main" id="{00000000-0008-0000-0000-00007E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5" name="Đường nối Thẳng 870">
            <a:extLst>
              <a:ext uri="{FF2B5EF4-FFF2-40B4-BE49-F238E27FC236}">
                <a16:creationId xmlns:a16="http://schemas.microsoft.com/office/drawing/2014/main" id="{00000000-0008-0000-0000-00007F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271</xdr:row>
      <xdr:rowOff>20065</xdr:rowOff>
    </xdr:from>
    <xdr:to>
      <xdr:col>11</xdr:col>
      <xdr:colOff>423794</xdr:colOff>
      <xdr:row>271</xdr:row>
      <xdr:rowOff>201367</xdr:rowOff>
    </xdr:to>
    <xdr:grpSp>
      <xdr:nvGrpSpPr>
        <xdr:cNvPr id="896" name="Nhóm 871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GrpSpPr/>
      </xdr:nvGrpSpPr>
      <xdr:grpSpPr>
        <a:xfrm>
          <a:off x="5600982" y="66395708"/>
          <a:ext cx="143205" cy="181302"/>
          <a:chOff x="10150364" y="1872155"/>
          <a:chExt cx="143205" cy="181302"/>
        </a:xfrm>
      </xdr:grpSpPr>
      <xdr:cxnSp macro="">
        <xdr:nvCxnSpPr>
          <xdr:cNvPr id="897" name="Đường nối Thẳng 872">
            <a:extLst>
              <a:ext uri="{FF2B5EF4-FFF2-40B4-BE49-F238E27FC236}">
                <a16:creationId xmlns:a16="http://schemas.microsoft.com/office/drawing/2014/main" id="{00000000-0008-0000-0000-000081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8" name="Đường nối Thẳng 873">
            <a:extLst>
              <a:ext uri="{FF2B5EF4-FFF2-40B4-BE49-F238E27FC236}">
                <a16:creationId xmlns:a16="http://schemas.microsoft.com/office/drawing/2014/main" id="{00000000-0008-0000-0000-000082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272</xdr:row>
      <xdr:rowOff>32846</xdr:rowOff>
    </xdr:from>
    <xdr:to>
      <xdr:col>12</xdr:col>
      <xdr:colOff>499246</xdr:colOff>
      <xdr:row>272</xdr:row>
      <xdr:rowOff>214148</xdr:rowOff>
    </xdr:to>
    <xdr:grpSp>
      <xdr:nvGrpSpPr>
        <xdr:cNvPr id="899" name="Nhóm 874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GrpSpPr/>
      </xdr:nvGrpSpPr>
      <xdr:grpSpPr>
        <a:xfrm>
          <a:off x="6467049" y="66653417"/>
          <a:ext cx="128197" cy="181302"/>
          <a:chOff x="10055012" y="2326727"/>
          <a:chExt cx="128197" cy="181302"/>
        </a:xfrm>
      </xdr:grpSpPr>
      <xdr:cxnSp macro="">
        <xdr:nvCxnSpPr>
          <xdr:cNvPr id="900" name="Đường nối Thẳng 875">
            <a:extLst>
              <a:ext uri="{FF2B5EF4-FFF2-40B4-BE49-F238E27FC236}">
                <a16:creationId xmlns:a16="http://schemas.microsoft.com/office/drawing/2014/main" id="{00000000-0008-0000-0000-000084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1" name="Đường nối Thẳng 876">
            <a:extLst>
              <a:ext uri="{FF2B5EF4-FFF2-40B4-BE49-F238E27FC236}">
                <a16:creationId xmlns:a16="http://schemas.microsoft.com/office/drawing/2014/main" id="{00000000-0008-0000-0000-000085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273</xdr:row>
      <xdr:rowOff>20065</xdr:rowOff>
    </xdr:from>
    <xdr:to>
      <xdr:col>11</xdr:col>
      <xdr:colOff>423794</xdr:colOff>
      <xdr:row>273</xdr:row>
      <xdr:rowOff>201367</xdr:rowOff>
    </xdr:to>
    <xdr:grpSp>
      <xdr:nvGrpSpPr>
        <xdr:cNvPr id="902" name="Nhóm 877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GrpSpPr/>
      </xdr:nvGrpSpPr>
      <xdr:grpSpPr>
        <a:xfrm>
          <a:off x="5600982" y="66885565"/>
          <a:ext cx="143205" cy="181302"/>
          <a:chOff x="10150364" y="1872155"/>
          <a:chExt cx="143205" cy="181302"/>
        </a:xfrm>
      </xdr:grpSpPr>
      <xdr:cxnSp macro="">
        <xdr:nvCxnSpPr>
          <xdr:cNvPr id="903" name="Đường nối Thẳng 878">
            <a:extLst>
              <a:ext uri="{FF2B5EF4-FFF2-40B4-BE49-F238E27FC236}">
                <a16:creationId xmlns:a16="http://schemas.microsoft.com/office/drawing/2014/main" id="{00000000-0008-0000-0000-000087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4" name="Đường nối Thẳng 879">
            <a:extLst>
              <a:ext uri="{FF2B5EF4-FFF2-40B4-BE49-F238E27FC236}">
                <a16:creationId xmlns:a16="http://schemas.microsoft.com/office/drawing/2014/main" id="{00000000-0008-0000-0000-000088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274</xdr:row>
      <xdr:rowOff>32846</xdr:rowOff>
    </xdr:from>
    <xdr:to>
      <xdr:col>12</xdr:col>
      <xdr:colOff>499246</xdr:colOff>
      <xdr:row>274</xdr:row>
      <xdr:rowOff>214148</xdr:rowOff>
    </xdr:to>
    <xdr:grpSp>
      <xdr:nvGrpSpPr>
        <xdr:cNvPr id="905" name="Nhóm 880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GrpSpPr/>
      </xdr:nvGrpSpPr>
      <xdr:grpSpPr>
        <a:xfrm>
          <a:off x="6467049" y="67143275"/>
          <a:ext cx="128197" cy="181302"/>
          <a:chOff x="10055012" y="2326727"/>
          <a:chExt cx="128197" cy="181302"/>
        </a:xfrm>
      </xdr:grpSpPr>
      <xdr:cxnSp macro="">
        <xdr:nvCxnSpPr>
          <xdr:cNvPr id="906" name="Đường nối Thẳng 881">
            <a:extLst>
              <a:ext uri="{FF2B5EF4-FFF2-40B4-BE49-F238E27FC236}">
                <a16:creationId xmlns:a16="http://schemas.microsoft.com/office/drawing/2014/main" id="{00000000-0008-0000-0000-00008A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7" name="Đường nối Thẳng 882">
            <a:extLst>
              <a:ext uri="{FF2B5EF4-FFF2-40B4-BE49-F238E27FC236}">
                <a16:creationId xmlns:a16="http://schemas.microsoft.com/office/drawing/2014/main" id="{00000000-0008-0000-0000-00008B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275</xdr:row>
      <xdr:rowOff>20065</xdr:rowOff>
    </xdr:from>
    <xdr:to>
      <xdr:col>11</xdr:col>
      <xdr:colOff>423794</xdr:colOff>
      <xdr:row>275</xdr:row>
      <xdr:rowOff>201367</xdr:rowOff>
    </xdr:to>
    <xdr:grpSp>
      <xdr:nvGrpSpPr>
        <xdr:cNvPr id="908" name="Nhóm 883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GrpSpPr/>
      </xdr:nvGrpSpPr>
      <xdr:grpSpPr>
        <a:xfrm>
          <a:off x="5600982" y="67375422"/>
          <a:ext cx="143205" cy="181302"/>
          <a:chOff x="10150364" y="1872155"/>
          <a:chExt cx="143205" cy="181302"/>
        </a:xfrm>
      </xdr:grpSpPr>
      <xdr:cxnSp macro="">
        <xdr:nvCxnSpPr>
          <xdr:cNvPr id="909" name="Đường nối Thẳng 884">
            <a:extLst>
              <a:ext uri="{FF2B5EF4-FFF2-40B4-BE49-F238E27FC236}">
                <a16:creationId xmlns:a16="http://schemas.microsoft.com/office/drawing/2014/main" id="{00000000-0008-0000-0000-00008D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0" name="Đường nối Thẳng 885">
            <a:extLst>
              <a:ext uri="{FF2B5EF4-FFF2-40B4-BE49-F238E27FC236}">
                <a16:creationId xmlns:a16="http://schemas.microsoft.com/office/drawing/2014/main" id="{00000000-0008-0000-0000-00008E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276</xdr:row>
      <xdr:rowOff>20065</xdr:rowOff>
    </xdr:from>
    <xdr:to>
      <xdr:col>11</xdr:col>
      <xdr:colOff>423794</xdr:colOff>
      <xdr:row>276</xdr:row>
      <xdr:rowOff>201367</xdr:rowOff>
    </xdr:to>
    <xdr:grpSp>
      <xdr:nvGrpSpPr>
        <xdr:cNvPr id="911" name="Nhóm 886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GrpSpPr/>
      </xdr:nvGrpSpPr>
      <xdr:grpSpPr>
        <a:xfrm>
          <a:off x="5600982" y="67620351"/>
          <a:ext cx="143205" cy="181302"/>
          <a:chOff x="10150364" y="1872155"/>
          <a:chExt cx="143205" cy="181302"/>
        </a:xfrm>
      </xdr:grpSpPr>
      <xdr:cxnSp macro="">
        <xdr:nvCxnSpPr>
          <xdr:cNvPr id="912" name="Đường nối Thẳng 887">
            <a:extLst>
              <a:ext uri="{FF2B5EF4-FFF2-40B4-BE49-F238E27FC236}">
                <a16:creationId xmlns:a16="http://schemas.microsoft.com/office/drawing/2014/main" id="{00000000-0008-0000-0000-000090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3" name="Đường nối Thẳng 888">
            <a:extLst>
              <a:ext uri="{FF2B5EF4-FFF2-40B4-BE49-F238E27FC236}">
                <a16:creationId xmlns:a16="http://schemas.microsoft.com/office/drawing/2014/main" id="{00000000-0008-0000-0000-000091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277</xdr:row>
      <xdr:rowOff>20065</xdr:rowOff>
    </xdr:from>
    <xdr:to>
      <xdr:col>11</xdr:col>
      <xdr:colOff>423794</xdr:colOff>
      <xdr:row>277</xdr:row>
      <xdr:rowOff>201367</xdr:rowOff>
    </xdr:to>
    <xdr:grpSp>
      <xdr:nvGrpSpPr>
        <xdr:cNvPr id="914" name="Nhóm 889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GrpSpPr/>
      </xdr:nvGrpSpPr>
      <xdr:grpSpPr>
        <a:xfrm>
          <a:off x="5600982" y="67865279"/>
          <a:ext cx="143205" cy="181302"/>
          <a:chOff x="10150364" y="1872155"/>
          <a:chExt cx="143205" cy="181302"/>
        </a:xfrm>
      </xdr:grpSpPr>
      <xdr:cxnSp macro="">
        <xdr:nvCxnSpPr>
          <xdr:cNvPr id="915" name="Đường nối Thẳng 890">
            <a:extLst>
              <a:ext uri="{FF2B5EF4-FFF2-40B4-BE49-F238E27FC236}">
                <a16:creationId xmlns:a16="http://schemas.microsoft.com/office/drawing/2014/main" id="{00000000-0008-0000-0000-000093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6" name="Đường nối Thẳng 891">
            <a:extLst>
              <a:ext uri="{FF2B5EF4-FFF2-40B4-BE49-F238E27FC236}">
                <a16:creationId xmlns:a16="http://schemas.microsoft.com/office/drawing/2014/main" id="{00000000-0008-0000-0000-000094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278</xdr:row>
      <xdr:rowOff>32846</xdr:rowOff>
    </xdr:from>
    <xdr:to>
      <xdr:col>12</xdr:col>
      <xdr:colOff>499246</xdr:colOff>
      <xdr:row>278</xdr:row>
      <xdr:rowOff>214148</xdr:rowOff>
    </xdr:to>
    <xdr:grpSp>
      <xdr:nvGrpSpPr>
        <xdr:cNvPr id="917" name="Nhóm 89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GrpSpPr/>
      </xdr:nvGrpSpPr>
      <xdr:grpSpPr>
        <a:xfrm>
          <a:off x="6467049" y="68122989"/>
          <a:ext cx="128197" cy="181302"/>
          <a:chOff x="10055012" y="2326727"/>
          <a:chExt cx="128197" cy="181302"/>
        </a:xfrm>
      </xdr:grpSpPr>
      <xdr:cxnSp macro="">
        <xdr:nvCxnSpPr>
          <xdr:cNvPr id="918" name="Đường nối Thẳng 893">
            <a:extLst>
              <a:ext uri="{FF2B5EF4-FFF2-40B4-BE49-F238E27FC236}">
                <a16:creationId xmlns:a16="http://schemas.microsoft.com/office/drawing/2014/main" id="{00000000-0008-0000-0000-000096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9" name="Đường nối Thẳng 894">
            <a:extLst>
              <a:ext uri="{FF2B5EF4-FFF2-40B4-BE49-F238E27FC236}">
                <a16:creationId xmlns:a16="http://schemas.microsoft.com/office/drawing/2014/main" id="{00000000-0008-0000-0000-000097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279</xdr:row>
      <xdr:rowOff>32846</xdr:rowOff>
    </xdr:from>
    <xdr:to>
      <xdr:col>12</xdr:col>
      <xdr:colOff>499246</xdr:colOff>
      <xdr:row>279</xdr:row>
      <xdr:rowOff>214148</xdr:rowOff>
    </xdr:to>
    <xdr:grpSp>
      <xdr:nvGrpSpPr>
        <xdr:cNvPr id="920" name="Nhóm 895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GrpSpPr/>
      </xdr:nvGrpSpPr>
      <xdr:grpSpPr>
        <a:xfrm>
          <a:off x="6467049" y="68367917"/>
          <a:ext cx="128197" cy="181302"/>
          <a:chOff x="10055012" y="2326727"/>
          <a:chExt cx="128197" cy="181302"/>
        </a:xfrm>
      </xdr:grpSpPr>
      <xdr:cxnSp macro="">
        <xdr:nvCxnSpPr>
          <xdr:cNvPr id="921" name="Đường nối Thẳng 896">
            <a:extLst>
              <a:ext uri="{FF2B5EF4-FFF2-40B4-BE49-F238E27FC236}">
                <a16:creationId xmlns:a16="http://schemas.microsoft.com/office/drawing/2014/main" id="{00000000-0008-0000-0000-000099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2" name="Đường nối Thẳng 897">
            <a:extLst>
              <a:ext uri="{FF2B5EF4-FFF2-40B4-BE49-F238E27FC236}">
                <a16:creationId xmlns:a16="http://schemas.microsoft.com/office/drawing/2014/main" id="{00000000-0008-0000-0000-00009A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280</xdr:row>
      <xdr:rowOff>20065</xdr:rowOff>
    </xdr:from>
    <xdr:to>
      <xdr:col>11</xdr:col>
      <xdr:colOff>423794</xdr:colOff>
      <xdr:row>280</xdr:row>
      <xdr:rowOff>201367</xdr:rowOff>
    </xdr:to>
    <xdr:grpSp>
      <xdr:nvGrpSpPr>
        <xdr:cNvPr id="923" name="Nhóm 898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GrpSpPr/>
      </xdr:nvGrpSpPr>
      <xdr:grpSpPr>
        <a:xfrm>
          <a:off x="5600982" y="68600065"/>
          <a:ext cx="143205" cy="181302"/>
          <a:chOff x="10150364" y="1872155"/>
          <a:chExt cx="143205" cy="181302"/>
        </a:xfrm>
      </xdr:grpSpPr>
      <xdr:cxnSp macro="">
        <xdr:nvCxnSpPr>
          <xdr:cNvPr id="924" name="Đường nối Thẳng 899">
            <a:extLst>
              <a:ext uri="{FF2B5EF4-FFF2-40B4-BE49-F238E27FC236}">
                <a16:creationId xmlns:a16="http://schemas.microsoft.com/office/drawing/2014/main" id="{00000000-0008-0000-0000-00009C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5" name="Đường nối Thẳng 900">
            <a:extLst>
              <a:ext uri="{FF2B5EF4-FFF2-40B4-BE49-F238E27FC236}">
                <a16:creationId xmlns:a16="http://schemas.microsoft.com/office/drawing/2014/main" id="{00000000-0008-0000-0000-00009D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281</xdr:row>
      <xdr:rowOff>32846</xdr:rowOff>
    </xdr:from>
    <xdr:to>
      <xdr:col>12</xdr:col>
      <xdr:colOff>499246</xdr:colOff>
      <xdr:row>281</xdr:row>
      <xdr:rowOff>214148</xdr:rowOff>
    </xdr:to>
    <xdr:grpSp>
      <xdr:nvGrpSpPr>
        <xdr:cNvPr id="926" name="Nhóm 901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GrpSpPr/>
      </xdr:nvGrpSpPr>
      <xdr:grpSpPr>
        <a:xfrm>
          <a:off x="6467049" y="68857775"/>
          <a:ext cx="128197" cy="181302"/>
          <a:chOff x="10055012" y="2326727"/>
          <a:chExt cx="128197" cy="181302"/>
        </a:xfrm>
      </xdr:grpSpPr>
      <xdr:cxnSp macro="">
        <xdr:nvCxnSpPr>
          <xdr:cNvPr id="927" name="Đường nối Thẳng 902">
            <a:extLst>
              <a:ext uri="{FF2B5EF4-FFF2-40B4-BE49-F238E27FC236}">
                <a16:creationId xmlns:a16="http://schemas.microsoft.com/office/drawing/2014/main" id="{00000000-0008-0000-0000-00009F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8" name="Đường nối Thẳng 903">
            <a:extLst>
              <a:ext uri="{FF2B5EF4-FFF2-40B4-BE49-F238E27FC236}">
                <a16:creationId xmlns:a16="http://schemas.microsoft.com/office/drawing/2014/main" id="{00000000-0008-0000-0000-0000A0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282</xdr:row>
      <xdr:rowOff>20065</xdr:rowOff>
    </xdr:from>
    <xdr:to>
      <xdr:col>11</xdr:col>
      <xdr:colOff>423794</xdr:colOff>
      <xdr:row>282</xdr:row>
      <xdr:rowOff>201367</xdr:rowOff>
    </xdr:to>
    <xdr:grpSp>
      <xdr:nvGrpSpPr>
        <xdr:cNvPr id="929" name="Nhóm 904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GrpSpPr/>
      </xdr:nvGrpSpPr>
      <xdr:grpSpPr>
        <a:xfrm>
          <a:off x="5600982" y="69089922"/>
          <a:ext cx="143205" cy="181302"/>
          <a:chOff x="10150364" y="1872155"/>
          <a:chExt cx="143205" cy="181302"/>
        </a:xfrm>
      </xdr:grpSpPr>
      <xdr:cxnSp macro="">
        <xdr:nvCxnSpPr>
          <xdr:cNvPr id="930" name="Đường nối Thẳng 905">
            <a:extLst>
              <a:ext uri="{FF2B5EF4-FFF2-40B4-BE49-F238E27FC236}">
                <a16:creationId xmlns:a16="http://schemas.microsoft.com/office/drawing/2014/main" id="{00000000-0008-0000-0000-0000A2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1" name="Đường nối Thẳng 906">
            <a:extLst>
              <a:ext uri="{FF2B5EF4-FFF2-40B4-BE49-F238E27FC236}">
                <a16:creationId xmlns:a16="http://schemas.microsoft.com/office/drawing/2014/main" id="{00000000-0008-0000-0000-0000A3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283</xdr:row>
      <xdr:rowOff>32846</xdr:rowOff>
    </xdr:from>
    <xdr:to>
      <xdr:col>12</xdr:col>
      <xdr:colOff>499246</xdr:colOff>
      <xdr:row>283</xdr:row>
      <xdr:rowOff>214148</xdr:rowOff>
    </xdr:to>
    <xdr:grpSp>
      <xdr:nvGrpSpPr>
        <xdr:cNvPr id="932" name="Nhóm 907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GrpSpPr/>
      </xdr:nvGrpSpPr>
      <xdr:grpSpPr>
        <a:xfrm>
          <a:off x="6467049" y="69347632"/>
          <a:ext cx="128197" cy="181302"/>
          <a:chOff x="10055012" y="2326727"/>
          <a:chExt cx="128197" cy="181302"/>
        </a:xfrm>
      </xdr:grpSpPr>
      <xdr:cxnSp macro="">
        <xdr:nvCxnSpPr>
          <xdr:cNvPr id="933" name="Đường nối Thẳng 908">
            <a:extLst>
              <a:ext uri="{FF2B5EF4-FFF2-40B4-BE49-F238E27FC236}">
                <a16:creationId xmlns:a16="http://schemas.microsoft.com/office/drawing/2014/main" id="{00000000-0008-0000-0000-0000A5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4" name="Đường nối Thẳng 909">
            <a:extLst>
              <a:ext uri="{FF2B5EF4-FFF2-40B4-BE49-F238E27FC236}">
                <a16:creationId xmlns:a16="http://schemas.microsoft.com/office/drawing/2014/main" id="{00000000-0008-0000-0000-0000A6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285</xdr:row>
      <xdr:rowOff>32846</xdr:rowOff>
    </xdr:from>
    <xdr:to>
      <xdr:col>12</xdr:col>
      <xdr:colOff>499246</xdr:colOff>
      <xdr:row>285</xdr:row>
      <xdr:rowOff>214148</xdr:rowOff>
    </xdr:to>
    <xdr:grpSp>
      <xdr:nvGrpSpPr>
        <xdr:cNvPr id="935" name="Nhóm 913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GrpSpPr/>
      </xdr:nvGrpSpPr>
      <xdr:grpSpPr>
        <a:xfrm>
          <a:off x="6467049" y="69837489"/>
          <a:ext cx="128197" cy="181302"/>
          <a:chOff x="10055012" y="2326727"/>
          <a:chExt cx="128197" cy="181302"/>
        </a:xfrm>
      </xdr:grpSpPr>
      <xdr:cxnSp macro="">
        <xdr:nvCxnSpPr>
          <xdr:cNvPr id="936" name="Đường nối Thẳng 914">
            <a:extLst>
              <a:ext uri="{FF2B5EF4-FFF2-40B4-BE49-F238E27FC236}">
                <a16:creationId xmlns:a16="http://schemas.microsoft.com/office/drawing/2014/main" id="{00000000-0008-0000-0000-0000A8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7" name="Đường nối Thẳng 915">
            <a:extLst>
              <a:ext uri="{FF2B5EF4-FFF2-40B4-BE49-F238E27FC236}">
                <a16:creationId xmlns:a16="http://schemas.microsoft.com/office/drawing/2014/main" id="{00000000-0008-0000-0000-0000A9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286</xdr:row>
      <xdr:rowOff>20065</xdr:rowOff>
    </xdr:from>
    <xdr:to>
      <xdr:col>11</xdr:col>
      <xdr:colOff>423794</xdr:colOff>
      <xdr:row>286</xdr:row>
      <xdr:rowOff>201367</xdr:rowOff>
    </xdr:to>
    <xdr:grpSp>
      <xdr:nvGrpSpPr>
        <xdr:cNvPr id="938" name="Nhóm 916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GrpSpPr/>
      </xdr:nvGrpSpPr>
      <xdr:grpSpPr>
        <a:xfrm>
          <a:off x="5600982" y="70069636"/>
          <a:ext cx="143205" cy="181302"/>
          <a:chOff x="10150364" y="1872155"/>
          <a:chExt cx="143205" cy="181302"/>
        </a:xfrm>
      </xdr:grpSpPr>
      <xdr:cxnSp macro="">
        <xdr:nvCxnSpPr>
          <xdr:cNvPr id="939" name="Đường nối Thẳng 917">
            <a:extLst>
              <a:ext uri="{FF2B5EF4-FFF2-40B4-BE49-F238E27FC236}">
                <a16:creationId xmlns:a16="http://schemas.microsoft.com/office/drawing/2014/main" id="{00000000-0008-0000-0000-0000AB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0" name="Đường nối Thẳng 918">
            <a:extLst>
              <a:ext uri="{FF2B5EF4-FFF2-40B4-BE49-F238E27FC236}">
                <a16:creationId xmlns:a16="http://schemas.microsoft.com/office/drawing/2014/main" id="{00000000-0008-0000-0000-0000AC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287</xdr:row>
      <xdr:rowOff>20065</xdr:rowOff>
    </xdr:from>
    <xdr:to>
      <xdr:col>11</xdr:col>
      <xdr:colOff>423794</xdr:colOff>
      <xdr:row>287</xdr:row>
      <xdr:rowOff>201367</xdr:rowOff>
    </xdr:to>
    <xdr:grpSp>
      <xdr:nvGrpSpPr>
        <xdr:cNvPr id="941" name="Nhóm 92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GrpSpPr/>
      </xdr:nvGrpSpPr>
      <xdr:grpSpPr>
        <a:xfrm>
          <a:off x="5600982" y="70314565"/>
          <a:ext cx="143205" cy="181302"/>
          <a:chOff x="10150364" y="1872155"/>
          <a:chExt cx="143205" cy="181302"/>
        </a:xfrm>
      </xdr:grpSpPr>
      <xdr:cxnSp macro="">
        <xdr:nvCxnSpPr>
          <xdr:cNvPr id="942" name="Đường nối Thẳng 923">
            <a:extLst>
              <a:ext uri="{FF2B5EF4-FFF2-40B4-BE49-F238E27FC236}">
                <a16:creationId xmlns:a16="http://schemas.microsoft.com/office/drawing/2014/main" id="{00000000-0008-0000-0000-0000AE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3" name="Đường nối Thẳng 924">
            <a:extLst>
              <a:ext uri="{FF2B5EF4-FFF2-40B4-BE49-F238E27FC236}">
                <a16:creationId xmlns:a16="http://schemas.microsoft.com/office/drawing/2014/main" id="{00000000-0008-0000-0000-0000AF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289</xdr:row>
      <xdr:rowOff>32846</xdr:rowOff>
    </xdr:from>
    <xdr:to>
      <xdr:col>12</xdr:col>
      <xdr:colOff>499246</xdr:colOff>
      <xdr:row>289</xdr:row>
      <xdr:rowOff>214148</xdr:rowOff>
    </xdr:to>
    <xdr:grpSp>
      <xdr:nvGrpSpPr>
        <xdr:cNvPr id="944" name="Nhóm 928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GrpSpPr/>
      </xdr:nvGrpSpPr>
      <xdr:grpSpPr>
        <a:xfrm>
          <a:off x="6467049" y="70817203"/>
          <a:ext cx="128197" cy="181302"/>
          <a:chOff x="10055012" y="2326727"/>
          <a:chExt cx="128197" cy="181302"/>
        </a:xfrm>
      </xdr:grpSpPr>
      <xdr:cxnSp macro="">
        <xdr:nvCxnSpPr>
          <xdr:cNvPr id="945" name="Đường nối Thẳng 929">
            <a:extLst>
              <a:ext uri="{FF2B5EF4-FFF2-40B4-BE49-F238E27FC236}">
                <a16:creationId xmlns:a16="http://schemas.microsoft.com/office/drawing/2014/main" id="{00000000-0008-0000-0000-0000B1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6" name="Đường nối Thẳng 930">
            <a:extLst>
              <a:ext uri="{FF2B5EF4-FFF2-40B4-BE49-F238E27FC236}">
                <a16:creationId xmlns:a16="http://schemas.microsoft.com/office/drawing/2014/main" id="{00000000-0008-0000-0000-0000B2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294</xdr:row>
      <xdr:rowOff>32846</xdr:rowOff>
    </xdr:from>
    <xdr:to>
      <xdr:col>12</xdr:col>
      <xdr:colOff>499246</xdr:colOff>
      <xdr:row>294</xdr:row>
      <xdr:rowOff>214148</xdr:rowOff>
    </xdr:to>
    <xdr:grpSp>
      <xdr:nvGrpSpPr>
        <xdr:cNvPr id="947" name="Nhóm 958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GrpSpPr/>
      </xdr:nvGrpSpPr>
      <xdr:grpSpPr>
        <a:xfrm>
          <a:off x="6467049" y="72041846"/>
          <a:ext cx="128197" cy="181302"/>
          <a:chOff x="10055012" y="2326727"/>
          <a:chExt cx="128197" cy="181302"/>
        </a:xfrm>
      </xdr:grpSpPr>
      <xdr:cxnSp macro="">
        <xdr:nvCxnSpPr>
          <xdr:cNvPr id="948" name="Đường nối Thẳng 959">
            <a:extLst>
              <a:ext uri="{FF2B5EF4-FFF2-40B4-BE49-F238E27FC236}">
                <a16:creationId xmlns:a16="http://schemas.microsoft.com/office/drawing/2014/main" id="{00000000-0008-0000-0000-0000B4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9" name="Đường nối Thẳng 960">
            <a:extLst>
              <a:ext uri="{FF2B5EF4-FFF2-40B4-BE49-F238E27FC236}">
                <a16:creationId xmlns:a16="http://schemas.microsoft.com/office/drawing/2014/main" id="{00000000-0008-0000-0000-0000B5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295</xdr:row>
      <xdr:rowOff>32846</xdr:rowOff>
    </xdr:from>
    <xdr:to>
      <xdr:col>12</xdr:col>
      <xdr:colOff>499246</xdr:colOff>
      <xdr:row>295</xdr:row>
      <xdr:rowOff>214148</xdr:rowOff>
    </xdr:to>
    <xdr:grpSp>
      <xdr:nvGrpSpPr>
        <xdr:cNvPr id="950" name="Nhóm 96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GrpSpPr/>
      </xdr:nvGrpSpPr>
      <xdr:grpSpPr>
        <a:xfrm>
          <a:off x="6467049" y="72286775"/>
          <a:ext cx="128197" cy="181302"/>
          <a:chOff x="10055012" y="2326727"/>
          <a:chExt cx="128197" cy="181302"/>
        </a:xfrm>
      </xdr:grpSpPr>
      <xdr:cxnSp macro="">
        <xdr:nvCxnSpPr>
          <xdr:cNvPr id="951" name="Đường nối Thẳng 962">
            <a:extLst>
              <a:ext uri="{FF2B5EF4-FFF2-40B4-BE49-F238E27FC236}">
                <a16:creationId xmlns:a16="http://schemas.microsoft.com/office/drawing/2014/main" id="{00000000-0008-0000-0000-0000B7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2" name="Đường nối Thẳng 963">
            <a:extLst>
              <a:ext uri="{FF2B5EF4-FFF2-40B4-BE49-F238E27FC236}">
                <a16:creationId xmlns:a16="http://schemas.microsoft.com/office/drawing/2014/main" id="{00000000-0008-0000-0000-0000B8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296</xdr:row>
      <xdr:rowOff>32846</xdr:rowOff>
    </xdr:from>
    <xdr:to>
      <xdr:col>12</xdr:col>
      <xdr:colOff>499246</xdr:colOff>
      <xdr:row>296</xdr:row>
      <xdr:rowOff>214148</xdr:rowOff>
    </xdr:to>
    <xdr:grpSp>
      <xdr:nvGrpSpPr>
        <xdr:cNvPr id="953" name="Nhóm 964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GrpSpPr/>
      </xdr:nvGrpSpPr>
      <xdr:grpSpPr>
        <a:xfrm>
          <a:off x="6467049" y="72531703"/>
          <a:ext cx="128197" cy="181302"/>
          <a:chOff x="10055012" y="2326727"/>
          <a:chExt cx="128197" cy="181302"/>
        </a:xfrm>
      </xdr:grpSpPr>
      <xdr:cxnSp macro="">
        <xdr:nvCxnSpPr>
          <xdr:cNvPr id="954" name="Đường nối Thẳng 965">
            <a:extLst>
              <a:ext uri="{FF2B5EF4-FFF2-40B4-BE49-F238E27FC236}">
                <a16:creationId xmlns:a16="http://schemas.microsoft.com/office/drawing/2014/main" id="{00000000-0008-0000-0000-0000BA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5" name="Đường nối Thẳng 966">
            <a:extLst>
              <a:ext uri="{FF2B5EF4-FFF2-40B4-BE49-F238E27FC236}">
                <a16:creationId xmlns:a16="http://schemas.microsoft.com/office/drawing/2014/main" id="{00000000-0008-0000-0000-0000BB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288</xdr:row>
      <xdr:rowOff>20065</xdr:rowOff>
    </xdr:from>
    <xdr:to>
      <xdr:col>11</xdr:col>
      <xdr:colOff>423794</xdr:colOff>
      <xdr:row>288</xdr:row>
      <xdr:rowOff>201367</xdr:rowOff>
    </xdr:to>
    <xdr:grpSp>
      <xdr:nvGrpSpPr>
        <xdr:cNvPr id="956" name="Nhóm 979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GrpSpPr/>
      </xdr:nvGrpSpPr>
      <xdr:grpSpPr>
        <a:xfrm>
          <a:off x="5600982" y="70559494"/>
          <a:ext cx="143205" cy="181302"/>
          <a:chOff x="10150364" y="1872155"/>
          <a:chExt cx="143205" cy="181302"/>
        </a:xfrm>
      </xdr:grpSpPr>
      <xdr:cxnSp macro="">
        <xdr:nvCxnSpPr>
          <xdr:cNvPr id="957" name="Đường nối Thẳng 980">
            <a:extLst>
              <a:ext uri="{FF2B5EF4-FFF2-40B4-BE49-F238E27FC236}">
                <a16:creationId xmlns:a16="http://schemas.microsoft.com/office/drawing/2014/main" id="{00000000-0008-0000-0000-0000BD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8" name="Đường nối Thẳng 981">
            <a:extLst>
              <a:ext uri="{FF2B5EF4-FFF2-40B4-BE49-F238E27FC236}">
                <a16:creationId xmlns:a16="http://schemas.microsoft.com/office/drawing/2014/main" id="{00000000-0008-0000-0000-0000BE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290</xdr:row>
      <xdr:rowOff>20065</xdr:rowOff>
    </xdr:from>
    <xdr:to>
      <xdr:col>11</xdr:col>
      <xdr:colOff>423794</xdr:colOff>
      <xdr:row>290</xdr:row>
      <xdr:rowOff>201367</xdr:rowOff>
    </xdr:to>
    <xdr:grpSp>
      <xdr:nvGrpSpPr>
        <xdr:cNvPr id="959" name="Nhóm 98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GrpSpPr/>
      </xdr:nvGrpSpPr>
      <xdr:grpSpPr>
        <a:xfrm>
          <a:off x="5600982" y="71049351"/>
          <a:ext cx="143205" cy="181302"/>
          <a:chOff x="10150364" y="1872155"/>
          <a:chExt cx="143205" cy="181302"/>
        </a:xfrm>
      </xdr:grpSpPr>
      <xdr:cxnSp macro="">
        <xdr:nvCxnSpPr>
          <xdr:cNvPr id="960" name="Đường nối Thẳng 983">
            <a:extLst>
              <a:ext uri="{FF2B5EF4-FFF2-40B4-BE49-F238E27FC236}">
                <a16:creationId xmlns:a16="http://schemas.microsoft.com/office/drawing/2014/main" id="{00000000-0008-0000-0000-0000C0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1" name="Đường nối Thẳng 984">
            <a:extLst>
              <a:ext uri="{FF2B5EF4-FFF2-40B4-BE49-F238E27FC236}">
                <a16:creationId xmlns:a16="http://schemas.microsoft.com/office/drawing/2014/main" id="{00000000-0008-0000-0000-0000C1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291</xdr:row>
      <xdr:rowOff>20065</xdr:rowOff>
    </xdr:from>
    <xdr:to>
      <xdr:col>11</xdr:col>
      <xdr:colOff>423794</xdr:colOff>
      <xdr:row>291</xdr:row>
      <xdr:rowOff>201367</xdr:rowOff>
    </xdr:to>
    <xdr:grpSp>
      <xdr:nvGrpSpPr>
        <xdr:cNvPr id="962" name="Nhóm 988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GrpSpPr/>
      </xdr:nvGrpSpPr>
      <xdr:grpSpPr>
        <a:xfrm>
          <a:off x="5600982" y="71294279"/>
          <a:ext cx="143205" cy="181302"/>
          <a:chOff x="10150364" y="1872155"/>
          <a:chExt cx="143205" cy="181302"/>
        </a:xfrm>
      </xdr:grpSpPr>
      <xdr:cxnSp macro="">
        <xdr:nvCxnSpPr>
          <xdr:cNvPr id="963" name="Đường nối Thẳng 989">
            <a:extLst>
              <a:ext uri="{FF2B5EF4-FFF2-40B4-BE49-F238E27FC236}">
                <a16:creationId xmlns:a16="http://schemas.microsoft.com/office/drawing/2014/main" id="{00000000-0008-0000-0000-0000C3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4" name="Đường nối Thẳng 990">
            <a:extLst>
              <a:ext uri="{FF2B5EF4-FFF2-40B4-BE49-F238E27FC236}">
                <a16:creationId xmlns:a16="http://schemas.microsoft.com/office/drawing/2014/main" id="{00000000-0008-0000-0000-0000C4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292</xdr:row>
      <xdr:rowOff>20065</xdr:rowOff>
    </xdr:from>
    <xdr:to>
      <xdr:col>11</xdr:col>
      <xdr:colOff>423794</xdr:colOff>
      <xdr:row>292</xdr:row>
      <xdr:rowOff>201367</xdr:rowOff>
    </xdr:to>
    <xdr:grpSp>
      <xdr:nvGrpSpPr>
        <xdr:cNvPr id="965" name="Nhóm 99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GrpSpPr/>
      </xdr:nvGrpSpPr>
      <xdr:grpSpPr>
        <a:xfrm>
          <a:off x="5600982" y="71539208"/>
          <a:ext cx="143205" cy="181302"/>
          <a:chOff x="10150364" y="1872155"/>
          <a:chExt cx="143205" cy="181302"/>
        </a:xfrm>
      </xdr:grpSpPr>
      <xdr:cxnSp macro="">
        <xdr:nvCxnSpPr>
          <xdr:cNvPr id="966" name="Đường nối Thẳng 992">
            <a:extLst>
              <a:ext uri="{FF2B5EF4-FFF2-40B4-BE49-F238E27FC236}">
                <a16:creationId xmlns:a16="http://schemas.microsoft.com/office/drawing/2014/main" id="{00000000-0008-0000-0000-0000C6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7" name="Đường nối Thẳng 993">
            <a:extLst>
              <a:ext uri="{FF2B5EF4-FFF2-40B4-BE49-F238E27FC236}">
                <a16:creationId xmlns:a16="http://schemas.microsoft.com/office/drawing/2014/main" id="{00000000-0008-0000-0000-0000C7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293</xdr:row>
      <xdr:rowOff>20065</xdr:rowOff>
    </xdr:from>
    <xdr:to>
      <xdr:col>11</xdr:col>
      <xdr:colOff>423794</xdr:colOff>
      <xdr:row>293</xdr:row>
      <xdr:rowOff>201367</xdr:rowOff>
    </xdr:to>
    <xdr:grpSp>
      <xdr:nvGrpSpPr>
        <xdr:cNvPr id="968" name="Nhóm 994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GrpSpPr/>
      </xdr:nvGrpSpPr>
      <xdr:grpSpPr>
        <a:xfrm>
          <a:off x="5600982" y="71784136"/>
          <a:ext cx="143205" cy="181302"/>
          <a:chOff x="10150364" y="1872155"/>
          <a:chExt cx="143205" cy="181302"/>
        </a:xfrm>
      </xdr:grpSpPr>
      <xdr:cxnSp macro="">
        <xdr:nvCxnSpPr>
          <xdr:cNvPr id="969" name="Đường nối Thẳng 995">
            <a:extLst>
              <a:ext uri="{FF2B5EF4-FFF2-40B4-BE49-F238E27FC236}">
                <a16:creationId xmlns:a16="http://schemas.microsoft.com/office/drawing/2014/main" id="{00000000-0008-0000-0000-0000C9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0" name="Đường nối Thẳng 996">
            <a:extLst>
              <a:ext uri="{FF2B5EF4-FFF2-40B4-BE49-F238E27FC236}">
                <a16:creationId xmlns:a16="http://schemas.microsoft.com/office/drawing/2014/main" id="{00000000-0008-0000-0000-0000CA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297</xdr:row>
      <xdr:rowOff>20065</xdr:rowOff>
    </xdr:from>
    <xdr:to>
      <xdr:col>11</xdr:col>
      <xdr:colOff>423794</xdr:colOff>
      <xdr:row>297</xdr:row>
      <xdr:rowOff>201367</xdr:rowOff>
    </xdr:to>
    <xdr:grpSp>
      <xdr:nvGrpSpPr>
        <xdr:cNvPr id="971" name="Nhóm 1003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GrpSpPr/>
      </xdr:nvGrpSpPr>
      <xdr:grpSpPr>
        <a:xfrm>
          <a:off x="5600982" y="72763851"/>
          <a:ext cx="143205" cy="181302"/>
          <a:chOff x="10150364" y="1872155"/>
          <a:chExt cx="143205" cy="181302"/>
        </a:xfrm>
      </xdr:grpSpPr>
      <xdr:cxnSp macro="">
        <xdr:nvCxnSpPr>
          <xdr:cNvPr id="972" name="Đường nối Thẳng 1004">
            <a:extLst>
              <a:ext uri="{FF2B5EF4-FFF2-40B4-BE49-F238E27FC236}">
                <a16:creationId xmlns:a16="http://schemas.microsoft.com/office/drawing/2014/main" id="{00000000-0008-0000-0000-0000CC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3" name="Đường nối Thẳng 1005">
            <a:extLst>
              <a:ext uri="{FF2B5EF4-FFF2-40B4-BE49-F238E27FC236}">
                <a16:creationId xmlns:a16="http://schemas.microsoft.com/office/drawing/2014/main" id="{00000000-0008-0000-0000-0000CD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298</xdr:row>
      <xdr:rowOff>20065</xdr:rowOff>
    </xdr:from>
    <xdr:to>
      <xdr:col>11</xdr:col>
      <xdr:colOff>423794</xdr:colOff>
      <xdr:row>298</xdr:row>
      <xdr:rowOff>201367</xdr:rowOff>
    </xdr:to>
    <xdr:grpSp>
      <xdr:nvGrpSpPr>
        <xdr:cNvPr id="974" name="Nhóm 1006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GrpSpPr/>
      </xdr:nvGrpSpPr>
      <xdr:grpSpPr>
        <a:xfrm>
          <a:off x="5600982" y="73008779"/>
          <a:ext cx="143205" cy="181302"/>
          <a:chOff x="10150364" y="1872155"/>
          <a:chExt cx="143205" cy="181302"/>
        </a:xfrm>
      </xdr:grpSpPr>
      <xdr:cxnSp macro="">
        <xdr:nvCxnSpPr>
          <xdr:cNvPr id="975" name="Đường nối Thẳng 1007">
            <a:extLst>
              <a:ext uri="{FF2B5EF4-FFF2-40B4-BE49-F238E27FC236}">
                <a16:creationId xmlns:a16="http://schemas.microsoft.com/office/drawing/2014/main" id="{00000000-0008-0000-0000-0000CF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6" name="Đường nối Thẳng 1008">
            <a:extLst>
              <a:ext uri="{FF2B5EF4-FFF2-40B4-BE49-F238E27FC236}">
                <a16:creationId xmlns:a16="http://schemas.microsoft.com/office/drawing/2014/main" id="{00000000-0008-0000-0000-0000D0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299</xdr:row>
      <xdr:rowOff>32846</xdr:rowOff>
    </xdr:from>
    <xdr:to>
      <xdr:col>12</xdr:col>
      <xdr:colOff>499246</xdr:colOff>
      <xdr:row>299</xdr:row>
      <xdr:rowOff>214148</xdr:rowOff>
    </xdr:to>
    <xdr:grpSp>
      <xdr:nvGrpSpPr>
        <xdr:cNvPr id="977" name="Nhóm 1009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GrpSpPr/>
      </xdr:nvGrpSpPr>
      <xdr:grpSpPr>
        <a:xfrm>
          <a:off x="6467049" y="73266489"/>
          <a:ext cx="128197" cy="181302"/>
          <a:chOff x="10055012" y="2326727"/>
          <a:chExt cx="128197" cy="181302"/>
        </a:xfrm>
      </xdr:grpSpPr>
      <xdr:cxnSp macro="">
        <xdr:nvCxnSpPr>
          <xdr:cNvPr id="978" name="Đường nối Thẳng 1010">
            <a:extLst>
              <a:ext uri="{FF2B5EF4-FFF2-40B4-BE49-F238E27FC236}">
                <a16:creationId xmlns:a16="http://schemas.microsoft.com/office/drawing/2014/main" id="{00000000-0008-0000-0000-0000D2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9" name="Đường nối Thẳng 1011">
            <a:extLst>
              <a:ext uri="{FF2B5EF4-FFF2-40B4-BE49-F238E27FC236}">
                <a16:creationId xmlns:a16="http://schemas.microsoft.com/office/drawing/2014/main" id="{00000000-0008-0000-0000-0000D3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300</xdr:row>
      <xdr:rowOff>32846</xdr:rowOff>
    </xdr:from>
    <xdr:to>
      <xdr:col>12</xdr:col>
      <xdr:colOff>499246</xdr:colOff>
      <xdr:row>300</xdr:row>
      <xdr:rowOff>214148</xdr:rowOff>
    </xdr:to>
    <xdr:grpSp>
      <xdr:nvGrpSpPr>
        <xdr:cNvPr id="980" name="Nhóm 101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GrpSpPr/>
      </xdr:nvGrpSpPr>
      <xdr:grpSpPr>
        <a:xfrm>
          <a:off x="6467049" y="73511417"/>
          <a:ext cx="128197" cy="181302"/>
          <a:chOff x="10055012" y="2326727"/>
          <a:chExt cx="128197" cy="181302"/>
        </a:xfrm>
      </xdr:grpSpPr>
      <xdr:cxnSp macro="">
        <xdr:nvCxnSpPr>
          <xdr:cNvPr id="981" name="Đường nối Thẳng 1013">
            <a:extLst>
              <a:ext uri="{FF2B5EF4-FFF2-40B4-BE49-F238E27FC236}">
                <a16:creationId xmlns:a16="http://schemas.microsoft.com/office/drawing/2014/main" id="{00000000-0008-0000-0000-0000D5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2" name="Đường nối Thẳng 1014">
            <a:extLst>
              <a:ext uri="{FF2B5EF4-FFF2-40B4-BE49-F238E27FC236}">
                <a16:creationId xmlns:a16="http://schemas.microsoft.com/office/drawing/2014/main" id="{00000000-0008-0000-0000-0000D6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301</xdr:row>
      <xdr:rowOff>20065</xdr:rowOff>
    </xdr:from>
    <xdr:to>
      <xdr:col>11</xdr:col>
      <xdr:colOff>423794</xdr:colOff>
      <xdr:row>301</xdr:row>
      <xdr:rowOff>201367</xdr:rowOff>
    </xdr:to>
    <xdr:grpSp>
      <xdr:nvGrpSpPr>
        <xdr:cNvPr id="983" name="Nhóm 1015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GrpSpPr/>
      </xdr:nvGrpSpPr>
      <xdr:grpSpPr>
        <a:xfrm>
          <a:off x="5600982" y="73743565"/>
          <a:ext cx="143205" cy="181302"/>
          <a:chOff x="10150364" y="1872155"/>
          <a:chExt cx="143205" cy="181302"/>
        </a:xfrm>
      </xdr:grpSpPr>
      <xdr:cxnSp macro="">
        <xdr:nvCxnSpPr>
          <xdr:cNvPr id="984" name="Đường nối Thẳng 1016">
            <a:extLst>
              <a:ext uri="{FF2B5EF4-FFF2-40B4-BE49-F238E27FC236}">
                <a16:creationId xmlns:a16="http://schemas.microsoft.com/office/drawing/2014/main" id="{00000000-0008-0000-0000-0000D8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5" name="Đường nối Thẳng 1017">
            <a:extLst>
              <a:ext uri="{FF2B5EF4-FFF2-40B4-BE49-F238E27FC236}">
                <a16:creationId xmlns:a16="http://schemas.microsoft.com/office/drawing/2014/main" id="{00000000-0008-0000-0000-0000D9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302</xdr:row>
      <xdr:rowOff>20065</xdr:rowOff>
    </xdr:from>
    <xdr:to>
      <xdr:col>11</xdr:col>
      <xdr:colOff>423794</xdr:colOff>
      <xdr:row>302</xdr:row>
      <xdr:rowOff>201367</xdr:rowOff>
    </xdr:to>
    <xdr:grpSp>
      <xdr:nvGrpSpPr>
        <xdr:cNvPr id="986" name="Nhóm 1018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GrpSpPr/>
      </xdr:nvGrpSpPr>
      <xdr:grpSpPr>
        <a:xfrm>
          <a:off x="5600982" y="73988494"/>
          <a:ext cx="143205" cy="181302"/>
          <a:chOff x="10150364" y="1872155"/>
          <a:chExt cx="143205" cy="181302"/>
        </a:xfrm>
      </xdr:grpSpPr>
      <xdr:cxnSp macro="">
        <xdr:nvCxnSpPr>
          <xdr:cNvPr id="987" name="Đường nối Thẳng 1019">
            <a:extLst>
              <a:ext uri="{FF2B5EF4-FFF2-40B4-BE49-F238E27FC236}">
                <a16:creationId xmlns:a16="http://schemas.microsoft.com/office/drawing/2014/main" id="{00000000-0008-0000-0000-0000DB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8" name="Đường nối Thẳng 1020">
            <a:extLst>
              <a:ext uri="{FF2B5EF4-FFF2-40B4-BE49-F238E27FC236}">
                <a16:creationId xmlns:a16="http://schemas.microsoft.com/office/drawing/2014/main" id="{00000000-0008-0000-0000-0000DC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303</xdr:row>
      <xdr:rowOff>32846</xdr:rowOff>
    </xdr:from>
    <xdr:to>
      <xdr:col>12</xdr:col>
      <xdr:colOff>499246</xdr:colOff>
      <xdr:row>303</xdr:row>
      <xdr:rowOff>214148</xdr:rowOff>
    </xdr:to>
    <xdr:grpSp>
      <xdr:nvGrpSpPr>
        <xdr:cNvPr id="989" name="Nhóm 102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GrpSpPr/>
      </xdr:nvGrpSpPr>
      <xdr:grpSpPr>
        <a:xfrm>
          <a:off x="6467049" y="74246203"/>
          <a:ext cx="128197" cy="181302"/>
          <a:chOff x="10055012" y="2326727"/>
          <a:chExt cx="128197" cy="181302"/>
        </a:xfrm>
      </xdr:grpSpPr>
      <xdr:cxnSp macro="">
        <xdr:nvCxnSpPr>
          <xdr:cNvPr id="990" name="Đường nối Thẳng 1022">
            <a:extLst>
              <a:ext uri="{FF2B5EF4-FFF2-40B4-BE49-F238E27FC236}">
                <a16:creationId xmlns:a16="http://schemas.microsoft.com/office/drawing/2014/main" id="{00000000-0008-0000-0000-0000DE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1" name="Đường nối Thẳng 1023">
            <a:extLst>
              <a:ext uri="{FF2B5EF4-FFF2-40B4-BE49-F238E27FC236}">
                <a16:creationId xmlns:a16="http://schemas.microsoft.com/office/drawing/2014/main" id="{00000000-0008-0000-0000-0000DF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304</xdr:row>
      <xdr:rowOff>32846</xdr:rowOff>
    </xdr:from>
    <xdr:to>
      <xdr:col>12</xdr:col>
      <xdr:colOff>499246</xdr:colOff>
      <xdr:row>304</xdr:row>
      <xdr:rowOff>214148</xdr:rowOff>
    </xdr:to>
    <xdr:grpSp>
      <xdr:nvGrpSpPr>
        <xdr:cNvPr id="992" name="Nhóm 1024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GrpSpPr/>
      </xdr:nvGrpSpPr>
      <xdr:grpSpPr>
        <a:xfrm>
          <a:off x="6467049" y="74491132"/>
          <a:ext cx="128197" cy="181302"/>
          <a:chOff x="10055012" y="2326727"/>
          <a:chExt cx="128197" cy="181302"/>
        </a:xfrm>
      </xdr:grpSpPr>
      <xdr:cxnSp macro="">
        <xdr:nvCxnSpPr>
          <xdr:cNvPr id="993" name="Đường nối Thẳng 1025">
            <a:extLst>
              <a:ext uri="{FF2B5EF4-FFF2-40B4-BE49-F238E27FC236}">
                <a16:creationId xmlns:a16="http://schemas.microsoft.com/office/drawing/2014/main" id="{00000000-0008-0000-0000-0000E1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4" name="Đường nối Thẳng 1026">
            <a:extLst>
              <a:ext uri="{FF2B5EF4-FFF2-40B4-BE49-F238E27FC236}">
                <a16:creationId xmlns:a16="http://schemas.microsoft.com/office/drawing/2014/main" id="{00000000-0008-0000-0000-0000E2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305</xdr:row>
      <xdr:rowOff>32846</xdr:rowOff>
    </xdr:from>
    <xdr:to>
      <xdr:col>12</xdr:col>
      <xdr:colOff>499246</xdr:colOff>
      <xdr:row>305</xdr:row>
      <xdr:rowOff>214148</xdr:rowOff>
    </xdr:to>
    <xdr:grpSp>
      <xdr:nvGrpSpPr>
        <xdr:cNvPr id="995" name="Nhóm 1027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GrpSpPr/>
      </xdr:nvGrpSpPr>
      <xdr:grpSpPr>
        <a:xfrm>
          <a:off x="6467049" y="74736060"/>
          <a:ext cx="128197" cy="181302"/>
          <a:chOff x="10055012" y="2326727"/>
          <a:chExt cx="128197" cy="181302"/>
        </a:xfrm>
      </xdr:grpSpPr>
      <xdr:cxnSp macro="">
        <xdr:nvCxnSpPr>
          <xdr:cNvPr id="996" name="Đường nối Thẳng 1028">
            <a:extLst>
              <a:ext uri="{FF2B5EF4-FFF2-40B4-BE49-F238E27FC236}">
                <a16:creationId xmlns:a16="http://schemas.microsoft.com/office/drawing/2014/main" id="{00000000-0008-0000-0000-0000E4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7" name="Đường nối Thẳng 1029">
            <a:extLst>
              <a:ext uri="{FF2B5EF4-FFF2-40B4-BE49-F238E27FC236}">
                <a16:creationId xmlns:a16="http://schemas.microsoft.com/office/drawing/2014/main" id="{00000000-0008-0000-0000-0000E5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306</xdr:row>
      <xdr:rowOff>32846</xdr:rowOff>
    </xdr:from>
    <xdr:to>
      <xdr:col>12</xdr:col>
      <xdr:colOff>499246</xdr:colOff>
      <xdr:row>306</xdr:row>
      <xdr:rowOff>214148</xdr:rowOff>
    </xdr:to>
    <xdr:grpSp>
      <xdr:nvGrpSpPr>
        <xdr:cNvPr id="998" name="Nhóm 1033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GrpSpPr/>
      </xdr:nvGrpSpPr>
      <xdr:grpSpPr>
        <a:xfrm>
          <a:off x="6467049" y="74980989"/>
          <a:ext cx="128197" cy="181302"/>
          <a:chOff x="10055012" y="2326727"/>
          <a:chExt cx="128197" cy="181302"/>
        </a:xfrm>
      </xdr:grpSpPr>
      <xdr:cxnSp macro="">
        <xdr:nvCxnSpPr>
          <xdr:cNvPr id="999" name="Đường nối Thẳng 1034">
            <a:extLst>
              <a:ext uri="{FF2B5EF4-FFF2-40B4-BE49-F238E27FC236}">
                <a16:creationId xmlns:a16="http://schemas.microsoft.com/office/drawing/2014/main" id="{00000000-0008-0000-0000-0000E7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0" name="Đường nối Thẳng 1035">
            <a:extLst>
              <a:ext uri="{FF2B5EF4-FFF2-40B4-BE49-F238E27FC236}">
                <a16:creationId xmlns:a16="http://schemas.microsoft.com/office/drawing/2014/main" id="{00000000-0008-0000-0000-0000E8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307</xdr:row>
      <xdr:rowOff>32846</xdr:rowOff>
    </xdr:from>
    <xdr:to>
      <xdr:col>12</xdr:col>
      <xdr:colOff>499246</xdr:colOff>
      <xdr:row>307</xdr:row>
      <xdr:rowOff>214148</xdr:rowOff>
    </xdr:to>
    <xdr:grpSp>
      <xdr:nvGrpSpPr>
        <xdr:cNvPr id="1001" name="Nhóm 1036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GrpSpPr/>
      </xdr:nvGrpSpPr>
      <xdr:grpSpPr>
        <a:xfrm>
          <a:off x="6467049" y="75225917"/>
          <a:ext cx="128197" cy="181302"/>
          <a:chOff x="10055012" y="2326727"/>
          <a:chExt cx="128197" cy="181302"/>
        </a:xfrm>
      </xdr:grpSpPr>
      <xdr:cxnSp macro="">
        <xdr:nvCxnSpPr>
          <xdr:cNvPr id="1002" name="Đường nối Thẳng 1037">
            <a:extLst>
              <a:ext uri="{FF2B5EF4-FFF2-40B4-BE49-F238E27FC236}">
                <a16:creationId xmlns:a16="http://schemas.microsoft.com/office/drawing/2014/main" id="{00000000-0008-0000-0000-0000EA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3" name="Đường nối Thẳng 1038">
            <a:extLst>
              <a:ext uri="{FF2B5EF4-FFF2-40B4-BE49-F238E27FC236}">
                <a16:creationId xmlns:a16="http://schemas.microsoft.com/office/drawing/2014/main" id="{00000000-0008-0000-0000-0000EB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308</xdr:row>
      <xdr:rowOff>20065</xdr:rowOff>
    </xdr:from>
    <xdr:to>
      <xdr:col>11</xdr:col>
      <xdr:colOff>423794</xdr:colOff>
      <xdr:row>308</xdr:row>
      <xdr:rowOff>201367</xdr:rowOff>
    </xdr:to>
    <xdr:grpSp>
      <xdr:nvGrpSpPr>
        <xdr:cNvPr id="1004" name="Nhóm 1039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GrpSpPr/>
      </xdr:nvGrpSpPr>
      <xdr:grpSpPr>
        <a:xfrm>
          <a:off x="5600982" y="75458065"/>
          <a:ext cx="143205" cy="181302"/>
          <a:chOff x="10150364" y="1872155"/>
          <a:chExt cx="143205" cy="181302"/>
        </a:xfrm>
      </xdr:grpSpPr>
      <xdr:cxnSp macro="">
        <xdr:nvCxnSpPr>
          <xdr:cNvPr id="1005" name="Đường nối Thẳng 1040">
            <a:extLst>
              <a:ext uri="{FF2B5EF4-FFF2-40B4-BE49-F238E27FC236}">
                <a16:creationId xmlns:a16="http://schemas.microsoft.com/office/drawing/2014/main" id="{00000000-0008-0000-0000-0000ED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6" name="Đường nối Thẳng 1041">
            <a:extLst>
              <a:ext uri="{FF2B5EF4-FFF2-40B4-BE49-F238E27FC236}">
                <a16:creationId xmlns:a16="http://schemas.microsoft.com/office/drawing/2014/main" id="{00000000-0008-0000-0000-0000EE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309</xdr:row>
      <xdr:rowOff>32846</xdr:rowOff>
    </xdr:from>
    <xdr:to>
      <xdr:col>12</xdr:col>
      <xdr:colOff>499246</xdr:colOff>
      <xdr:row>309</xdr:row>
      <xdr:rowOff>214148</xdr:rowOff>
    </xdr:to>
    <xdr:grpSp>
      <xdr:nvGrpSpPr>
        <xdr:cNvPr id="1007" name="Nhóm 104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GrpSpPr/>
      </xdr:nvGrpSpPr>
      <xdr:grpSpPr>
        <a:xfrm>
          <a:off x="6467049" y="75715775"/>
          <a:ext cx="128197" cy="181302"/>
          <a:chOff x="10055012" y="2326727"/>
          <a:chExt cx="128197" cy="181302"/>
        </a:xfrm>
      </xdr:grpSpPr>
      <xdr:cxnSp macro="">
        <xdr:nvCxnSpPr>
          <xdr:cNvPr id="1008" name="Đường nối Thẳng 1043">
            <a:extLst>
              <a:ext uri="{FF2B5EF4-FFF2-40B4-BE49-F238E27FC236}">
                <a16:creationId xmlns:a16="http://schemas.microsoft.com/office/drawing/2014/main" id="{00000000-0008-0000-0000-0000F0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9" name="Đường nối Thẳng 1044">
            <a:extLst>
              <a:ext uri="{FF2B5EF4-FFF2-40B4-BE49-F238E27FC236}">
                <a16:creationId xmlns:a16="http://schemas.microsoft.com/office/drawing/2014/main" id="{00000000-0008-0000-0000-0000F1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310</xdr:row>
      <xdr:rowOff>32846</xdr:rowOff>
    </xdr:from>
    <xdr:to>
      <xdr:col>12</xdr:col>
      <xdr:colOff>499246</xdr:colOff>
      <xdr:row>310</xdr:row>
      <xdr:rowOff>214148</xdr:rowOff>
    </xdr:to>
    <xdr:grpSp>
      <xdr:nvGrpSpPr>
        <xdr:cNvPr id="1010" name="Nhóm 1045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GrpSpPr/>
      </xdr:nvGrpSpPr>
      <xdr:grpSpPr>
        <a:xfrm>
          <a:off x="6467049" y="75960703"/>
          <a:ext cx="128197" cy="181302"/>
          <a:chOff x="10055012" y="2326727"/>
          <a:chExt cx="128197" cy="181302"/>
        </a:xfrm>
      </xdr:grpSpPr>
      <xdr:cxnSp macro="">
        <xdr:nvCxnSpPr>
          <xdr:cNvPr id="1011" name="Đường nối Thẳng 1046">
            <a:extLst>
              <a:ext uri="{FF2B5EF4-FFF2-40B4-BE49-F238E27FC236}">
                <a16:creationId xmlns:a16="http://schemas.microsoft.com/office/drawing/2014/main" id="{00000000-0008-0000-0000-0000F3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2" name="Đường nối Thẳng 1047">
            <a:extLst>
              <a:ext uri="{FF2B5EF4-FFF2-40B4-BE49-F238E27FC236}">
                <a16:creationId xmlns:a16="http://schemas.microsoft.com/office/drawing/2014/main" id="{00000000-0008-0000-0000-0000F4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311</xdr:row>
      <xdr:rowOff>20065</xdr:rowOff>
    </xdr:from>
    <xdr:to>
      <xdr:col>11</xdr:col>
      <xdr:colOff>423794</xdr:colOff>
      <xdr:row>311</xdr:row>
      <xdr:rowOff>201367</xdr:rowOff>
    </xdr:to>
    <xdr:grpSp>
      <xdr:nvGrpSpPr>
        <xdr:cNvPr id="1013" name="Nhóm 1048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GrpSpPr/>
      </xdr:nvGrpSpPr>
      <xdr:grpSpPr>
        <a:xfrm>
          <a:off x="5600982" y="76192851"/>
          <a:ext cx="143205" cy="181302"/>
          <a:chOff x="10150364" y="1872155"/>
          <a:chExt cx="143205" cy="181302"/>
        </a:xfrm>
      </xdr:grpSpPr>
      <xdr:cxnSp macro="">
        <xdr:nvCxnSpPr>
          <xdr:cNvPr id="1014" name="Đường nối Thẳng 1049">
            <a:extLst>
              <a:ext uri="{FF2B5EF4-FFF2-40B4-BE49-F238E27FC236}">
                <a16:creationId xmlns:a16="http://schemas.microsoft.com/office/drawing/2014/main" id="{00000000-0008-0000-0000-0000F6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5" name="Đường nối Thẳng 1050">
            <a:extLst>
              <a:ext uri="{FF2B5EF4-FFF2-40B4-BE49-F238E27FC236}">
                <a16:creationId xmlns:a16="http://schemas.microsoft.com/office/drawing/2014/main" id="{00000000-0008-0000-0000-0000F7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312</xdr:row>
      <xdr:rowOff>32846</xdr:rowOff>
    </xdr:from>
    <xdr:to>
      <xdr:col>12</xdr:col>
      <xdr:colOff>499246</xdr:colOff>
      <xdr:row>312</xdr:row>
      <xdr:rowOff>214148</xdr:rowOff>
    </xdr:to>
    <xdr:grpSp>
      <xdr:nvGrpSpPr>
        <xdr:cNvPr id="1016" name="Nhóm 1054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GrpSpPr/>
      </xdr:nvGrpSpPr>
      <xdr:grpSpPr>
        <a:xfrm>
          <a:off x="6467049" y="76450560"/>
          <a:ext cx="128197" cy="181302"/>
          <a:chOff x="10055012" y="2326727"/>
          <a:chExt cx="128197" cy="181302"/>
        </a:xfrm>
      </xdr:grpSpPr>
      <xdr:cxnSp macro="">
        <xdr:nvCxnSpPr>
          <xdr:cNvPr id="1017" name="Đường nối Thẳng 1055">
            <a:extLst>
              <a:ext uri="{FF2B5EF4-FFF2-40B4-BE49-F238E27FC236}">
                <a16:creationId xmlns:a16="http://schemas.microsoft.com/office/drawing/2014/main" id="{00000000-0008-0000-0000-0000F9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8" name="Đường nối Thẳng 1056">
            <a:extLst>
              <a:ext uri="{FF2B5EF4-FFF2-40B4-BE49-F238E27FC236}">
                <a16:creationId xmlns:a16="http://schemas.microsoft.com/office/drawing/2014/main" id="{00000000-0008-0000-0000-0000FA03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313</xdr:row>
      <xdr:rowOff>20065</xdr:rowOff>
    </xdr:from>
    <xdr:to>
      <xdr:col>11</xdr:col>
      <xdr:colOff>423794</xdr:colOff>
      <xdr:row>313</xdr:row>
      <xdr:rowOff>201367</xdr:rowOff>
    </xdr:to>
    <xdr:grpSp>
      <xdr:nvGrpSpPr>
        <xdr:cNvPr id="1019" name="Nhóm 1057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GrpSpPr/>
      </xdr:nvGrpSpPr>
      <xdr:grpSpPr>
        <a:xfrm>
          <a:off x="5600982" y="76682708"/>
          <a:ext cx="143205" cy="181302"/>
          <a:chOff x="10150364" y="1872155"/>
          <a:chExt cx="143205" cy="181302"/>
        </a:xfrm>
      </xdr:grpSpPr>
      <xdr:cxnSp macro="">
        <xdr:nvCxnSpPr>
          <xdr:cNvPr id="1020" name="Đường nối Thẳng 1058">
            <a:extLst>
              <a:ext uri="{FF2B5EF4-FFF2-40B4-BE49-F238E27FC236}">
                <a16:creationId xmlns:a16="http://schemas.microsoft.com/office/drawing/2014/main" id="{00000000-0008-0000-0000-0000FC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1" name="Đường nối Thẳng 1059">
            <a:extLst>
              <a:ext uri="{FF2B5EF4-FFF2-40B4-BE49-F238E27FC236}">
                <a16:creationId xmlns:a16="http://schemas.microsoft.com/office/drawing/2014/main" id="{00000000-0008-0000-0000-0000FD03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314</xdr:row>
      <xdr:rowOff>32846</xdr:rowOff>
    </xdr:from>
    <xdr:to>
      <xdr:col>12</xdr:col>
      <xdr:colOff>499246</xdr:colOff>
      <xdr:row>314</xdr:row>
      <xdr:rowOff>214148</xdr:rowOff>
    </xdr:to>
    <xdr:grpSp>
      <xdr:nvGrpSpPr>
        <xdr:cNvPr id="1022" name="Nhóm 1060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GrpSpPr/>
      </xdr:nvGrpSpPr>
      <xdr:grpSpPr>
        <a:xfrm>
          <a:off x="6467049" y="76940417"/>
          <a:ext cx="128197" cy="181302"/>
          <a:chOff x="10055012" y="2326727"/>
          <a:chExt cx="128197" cy="181302"/>
        </a:xfrm>
      </xdr:grpSpPr>
      <xdr:cxnSp macro="">
        <xdr:nvCxnSpPr>
          <xdr:cNvPr id="1023" name="Đường nối Thẳng 1061">
            <a:extLst>
              <a:ext uri="{FF2B5EF4-FFF2-40B4-BE49-F238E27FC236}">
                <a16:creationId xmlns:a16="http://schemas.microsoft.com/office/drawing/2014/main" id="{00000000-0008-0000-0000-0000FF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4" name="Đường nối Thẳng 1062">
            <a:extLst>
              <a:ext uri="{FF2B5EF4-FFF2-40B4-BE49-F238E27FC236}">
                <a16:creationId xmlns:a16="http://schemas.microsoft.com/office/drawing/2014/main" id="{00000000-0008-0000-0000-000000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315</xdr:row>
      <xdr:rowOff>32846</xdr:rowOff>
    </xdr:from>
    <xdr:to>
      <xdr:col>12</xdr:col>
      <xdr:colOff>499246</xdr:colOff>
      <xdr:row>315</xdr:row>
      <xdr:rowOff>214148</xdr:rowOff>
    </xdr:to>
    <xdr:grpSp>
      <xdr:nvGrpSpPr>
        <xdr:cNvPr id="1025" name="Nhóm 106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pSpPr/>
      </xdr:nvGrpSpPr>
      <xdr:grpSpPr>
        <a:xfrm>
          <a:off x="6467049" y="77185346"/>
          <a:ext cx="128197" cy="181302"/>
          <a:chOff x="10055012" y="2326727"/>
          <a:chExt cx="128197" cy="181302"/>
        </a:xfrm>
      </xdr:grpSpPr>
      <xdr:cxnSp macro="">
        <xdr:nvCxnSpPr>
          <xdr:cNvPr id="1026" name="Đường nối Thẳng 1064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7" name="Đường nối Thẳng 1065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316</xdr:row>
      <xdr:rowOff>20065</xdr:rowOff>
    </xdr:from>
    <xdr:to>
      <xdr:col>11</xdr:col>
      <xdr:colOff>423794</xdr:colOff>
      <xdr:row>316</xdr:row>
      <xdr:rowOff>201367</xdr:rowOff>
    </xdr:to>
    <xdr:grpSp>
      <xdr:nvGrpSpPr>
        <xdr:cNvPr id="1028" name="Nhóm 1066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/>
      </xdr:nvGrpSpPr>
      <xdr:grpSpPr>
        <a:xfrm>
          <a:off x="5600982" y="77417494"/>
          <a:ext cx="143205" cy="181302"/>
          <a:chOff x="10150364" y="1872155"/>
          <a:chExt cx="143205" cy="181302"/>
        </a:xfrm>
      </xdr:grpSpPr>
      <xdr:cxnSp macro="">
        <xdr:nvCxnSpPr>
          <xdr:cNvPr id="1029" name="Đường nối Thẳng 1067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0" name="Đường nối Thẳng 1068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317</xdr:row>
      <xdr:rowOff>32846</xdr:rowOff>
    </xdr:from>
    <xdr:to>
      <xdr:col>12</xdr:col>
      <xdr:colOff>499246</xdr:colOff>
      <xdr:row>317</xdr:row>
      <xdr:rowOff>214148</xdr:rowOff>
    </xdr:to>
    <xdr:grpSp>
      <xdr:nvGrpSpPr>
        <xdr:cNvPr id="1031" name="Nhóm 1069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GrpSpPr/>
      </xdr:nvGrpSpPr>
      <xdr:grpSpPr>
        <a:xfrm>
          <a:off x="6467049" y="77675203"/>
          <a:ext cx="128197" cy="181302"/>
          <a:chOff x="10055012" y="2326727"/>
          <a:chExt cx="128197" cy="181302"/>
        </a:xfrm>
      </xdr:grpSpPr>
      <xdr:cxnSp macro="">
        <xdr:nvCxnSpPr>
          <xdr:cNvPr id="1032" name="Đường nối Thẳng 1070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3" name="Đường nối Thẳng 1071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318</xdr:row>
      <xdr:rowOff>20065</xdr:rowOff>
    </xdr:from>
    <xdr:to>
      <xdr:col>11</xdr:col>
      <xdr:colOff>423794</xdr:colOff>
      <xdr:row>318</xdr:row>
      <xdr:rowOff>201367</xdr:rowOff>
    </xdr:to>
    <xdr:grpSp>
      <xdr:nvGrpSpPr>
        <xdr:cNvPr id="1034" name="Nhóm 107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GrpSpPr/>
      </xdr:nvGrpSpPr>
      <xdr:grpSpPr>
        <a:xfrm>
          <a:off x="5600982" y="77907351"/>
          <a:ext cx="143205" cy="181302"/>
          <a:chOff x="10150364" y="1872155"/>
          <a:chExt cx="143205" cy="181302"/>
        </a:xfrm>
      </xdr:grpSpPr>
      <xdr:cxnSp macro="">
        <xdr:nvCxnSpPr>
          <xdr:cNvPr id="1035" name="Đường nối Thẳng 1073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6" name="Đường nối Thẳng 1074">
            <a:extLst>
              <a:ext uri="{FF2B5EF4-FFF2-40B4-BE49-F238E27FC236}">
                <a16:creationId xmlns:a16="http://schemas.microsoft.com/office/drawing/2014/main" id="{00000000-0008-0000-0000-00000C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319</xdr:row>
      <xdr:rowOff>20065</xdr:rowOff>
    </xdr:from>
    <xdr:to>
      <xdr:col>11</xdr:col>
      <xdr:colOff>423794</xdr:colOff>
      <xdr:row>319</xdr:row>
      <xdr:rowOff>201367</xdr:rowOff>
    </xdr:to>
    <xdr:grpSp>
      <xdr:nvGrpSpPr>
        <xdr:cNvPr id="1037" name="Nhóm 1075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pSpPr/>
      </xdr:nvGrpSpPr>
      <xdr:grpSpPr>
        <a:xfrm>
          <a:off x="5600982" y="78152279"/>
          <a:ext cx="143205" cy="181302"/>
          <a:chOff x="10150364" y="1872155"/>
          <a:chExt cx="143205" cy="181302"/>
        </a:xfrm>
      </xdr:grpSpPr>
      <xdr:cxnSp macro="">
        <xdr:nvCxnSpPr>
          <xdr:cNvPr id="1038" name="Đường nối Thẳng 1076">
            <a:extLst>
              <a:ext uri="{FF2B5EF4-FFF2-40B4-BE49-F238E27FC236}">
                <a16:creationId xmlns:a16="http://schemas.microsoft.com/office/drawing/2014/main" id="{00000000-0008-0000-0000-00000E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9" name="Đường nối Thẳng 1077">
            <a:extLst>
              <a:ext uri="{FF2B5EF4-FFF2-40B4-BE49-F238E27FC236}">
                <a16:creationId xmlns:a16="http://schemas.microsoft.com/office/drawing/2014/main" id="{00000000-0008-0000-0000-00000F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320</xdr:row>
      <xdr:rowOff>20065</xdr:rowOff>
    </xdr:from>
    <xdr:to>
      <xdr:col>11</xdr:col>
      <xdr:colOff>423794</xdr:colOff>
      <xdr:row>320</xdr:row>
      <xdr:rowOff>201367</xdr:rowOff>
    </xdr:to>
    <xdr:grpSp>
      <xdr:nvGrpSpPr>
        <xdr:cNvPr id="1040" name="Nhóm 1078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GrpSpPr/>
      </xdr:nvGrpSpPr>
      <xdr:grpSpPr>
        <a:xfrm>
          <a:off x="5600982" y="78397208"/>
          <a:ext cx="143205" cy="181302"/>
          <a:chOff x="10150364" y="1872155"/>
          <a:chExt cx="143205" cy="181302"/>
        </a:xfrm>
      </xdr:grpSpPr>
      <xdr:cxnSp macro="">
        <xdr:nvCxnSpPr>
          <xdr:cNvPr id="1041" name="Đường nối Thẳng 1079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2" name="Đường nối Thẳng 1080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321</xdr:row>
      <xdr:rowOff>32846</xdr:rowOff>
    </xdr:from>
    <xdr:to>
      <xdr:col>12</xdr:col>
      <xdr:colOff>499246</xdr:colOff>
      <xdr:row>321</xdr:row>
      <xdr:rowOff>214148</xdr:rowOff>
    </xdr:to>
    <xdr:grpSp>
      <xdr:nvGrpSpPr>
        <xdr:cNvPr id="1043" name="Nhóm 108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GrpSpPr/>
      </xdr:nvGrpSpPr>
      <xdr:grpSpPr>
        <a:xfrm>
          <a:off x="6467049" y="78654917"/>
          <a:ext cx="128197" cy="181302"/>
          <a:chOff x="10055012" y="2326727"/>
          <a:chExt cx="128197" cy="181302"/>
        </a:xfrm>
      </xdr:grpSpPr>
      <xdr:cxnSp macro="">
        <xdr:nvCxnSpPr>
          <xdr:cNvPr id="1044" name="Đường nối Thẳng 1082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5" name="Đường nối Thẳng 1083">
            <a:extLst>
              <a:ext uri="{FF2B5EF4-FFF2-40B4-BE49-F238E27FC236}">
                <a16:creationId xmlns:a16="http://schemas.microsoft.com/office/drawing/2014/main" id="{00000000-0008-0000-0000-000015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322</xdr:row>
      <xdr:rowOff>32846</xdr:rowOff>
    </xdr:from>
    <xdr:to>
      <xdr:col>12</xdr:col>
      <xdr:colOff>499246</xdr:colOff>
      <xdr:row>322</xdr:row>
      <xdr:rowOff>214148</xdr:rowOff>
    </xdr:to>
    <xdr:grpSp>
      <xdr:nvGrpSpPr>
        <xdr:cNvPr id="1046" name="Nhóm 1084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GrpSpPr/>
      </xdr:nvGrpSpPr>
      <xdr:grpSpPr>
        <a:xfrm>
          <a:off x="6467049" y="78899846"/>
          <a:ext cx="128197" cy="181302"/>
          <a:chOff x="10055012" y="2326727"/>
          <a:chExt cx="128197" cy="181302"/>
        </a:xfrm>
      </xdr:grpSpPr>
      <xdr:cxnSp macro="">
        <xdr:nvCxnSpPr>
          <xdr:cNvPr id="1047" name="Đường nối Thẳng 1085">
            <a:extLst>
              <a:ext uri="{FF2B5EF4-FFF2-40B4-BE49-F238E27FC236}">
                <a16:creationId xmlns:a16="http://schemas.microsoft.com/office/drawing/2014/main" id="{00000000-0008-0000-0000-000017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8" name="Đường nối Thẳng 1086">
            <a:extLst>
              <a:ext uri="{FF2B5EF4-FFF2-40B4-BE49-F238E27FC236}">
                <a16:creationId xmlns:a16="http://schemas.microsoft.com/office/drawing/2014/main" id="{00000000-0008-0000-0000-000018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323</xdr:row>
      <xdr:rowOff>32846</xdr:rowOff>
    </xdr:from>
    <xdr:to>
      <xdr:col>12</xdr:col>
      <xdr:colOff>499246</xdr:colOff>
      <xdr:row>323</xdr:row>
      <xdr:rowOff>214148</xdr:rowOff>
    </xdr:to>
    <xdr:grpSp>
      <xdr:nvGrpSpPr>
        <xdr:cNvPr id="1049" name="Nhóm 1087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GrpSpPr/>
      </xdr:nvGrpSpPr>
      <xdr:grpSpPr>
        <a:xfrm>
          <a:off x="6467049" y="79144775"/>
          <a:ext cx="128197" cy="181302"/>
          <a:chOff x="10055012" y="2326727"/>
          <a:chExt cx="128197" cy="181302"/>
        </a:xfrm>
      </xdr:grpSpPr>
      <xdr:cxnSp macro="">
        <xdr:nvCxnSpPr>
          <xdr:cNvPr id="1050" name="Đường nối Thẳng 1088">
            <a:extLst>
              <a:ext uri="{FF2B5EF4-FFF2-40B4-BE49-F238E27FC236}">
                <a16:creationId xmlns:a16="http://schemas.microsoft.com/office/drawing/2014/main" id="{00000000-0008-0000-0000-00001A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1" name="Đường nối Thẳng 1089">
            <a:extLst>
              <a:ext uri="{FF2B5EF4-FFF2-40B4-BE49-F238E27FC236}">
                <a16:creationId xmlns:a16="http://schemas.microsoft.com/office/drawing/2014/main" id="{00000000-0008-0000-0000-00001B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324</xdr:row>
      <xdr:rowOff>20065</xdr:rowOff>
    </xdr:from>
    <xdr:to>
      <xdr:col>11</xdr:col>
      <xdr:colOff>423794</xdr:colOff>
      <xdr:row>324</xdr:row>
      <xdr:rowOff>201367</xdr:rowOff>
    </xdr:to>
    <xdr:grpSp>
      <xdr:nvGrpSpPr>
        <xdr:cNvPr id="1052" name="Nhóm 1090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GrpSpPr/>
      </xdr:nvGrpSpPr>
      <xdr:grpSpPr>
        <a:xfrm>
          <a:off x="5600982" y="79376922"/>
          <a:ext cx="143205" cy="181302"/>
          <a:chOff x="10150364" y="1872155"/>
          <a:chExt cx="143205" cy="181302"/>
        </a:xfrm>
      </xdr:grpSpPr>
      <xdr:cxnSp macro="">
        <xdr:nvCxnSpPr>
          <xdr:cNvPr id="1053" name="Đường nối Thẳng 1091">
            <a:extLst>
              <a:ext uri="{FF2B5EF4-FFF2-40B4-BE49-F238E27FC236}">
                <a16:creationId xmlns:a16="http://schemas.microsoft.com/office/drawing/2014/main" id="{00000000-0008-0000-0000-00001D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4" name="Đường nối Thẳng 1092">
            <a:extLst>
              <a:ext uri="{FF2B5EF4-FFF2-40B4-BE49-F238E27FC236}">
                <a16:creationId xmlns:a16="http://schemas.microsoft.com/office/drawing/2014/main" id="{00000000-0008-0000-0000-00001E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325</xdr:row>
      <xdr:rowOff>20065</xdr:rowOff>
    </xdr:from>
    <xdr:to>
      <xdr:col>11</xdr:col>
      <xdr:colOff>423794</xdr:colOff>
      <xdr:row>325</xdr:row>
      <xdr:rowOff>201367</xdr:rowOff>
    </xdr:to>
    <xdr:grpSp>
      <xdr:nvGrpSpPr>
        <xdr:cNvPr id="1055" name="Nhóm 1093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GrpSpPr/>
      </xdr:nvGrpSpPr>
      <xdr:grpSpPr>
        <a:xfrm>
          <a:off x="5600982" y="79621851"/>
          <a:ext cx="143205" cy="181302"/>
          <a:chOff x="10150364" y="1872155"/>
          <a:chExt cx="143205" cy="181302"/>
        </a:xfrm>
      </xdr:grpSpPr>
      <xdr:cxnSp macro="">
        <xdr:nvCxnSpPr>
          <xdr:cNvPr id="1056" name="Đường nối Thẳng 1094">
            <a:extLst>
              <a:ext uri="{FF2B5EF4-FFF2-40B4-BE49-F238E27FC236}">
                <a16:creationId xmlns:a16="http://schemas.microsoft.com/office/drawing/2014/main" id="{00000000-0008-0000-0000-000020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7" name="Đường nối Thẳng 1095">
            <a:extLst>
              <a:ext uri="{FF2B5EF4-FFF2-40B4-BE49-F238E27FC236}">
                <a16:creationId xmlns:a16="http://schemas.microsoft.com/office/drawing/2014/main" id="{00000000-0008-0000-0000-000021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326</xdr:row>
      <xdr:rowOff>20065</xdr:rowOff>
    </xdr:from>
    <xdr:to>
      <xdr:col>11</xdr:col>
      <xdr:colOff>423794</xdr:colOff>
      <xdr:row>326</xdr:row>
      <xdr:rowOff>201367</xdr:rowOff>
    </xdr:to>
    <xdr:grpSp>
      <xdr:nvGrpSpPr>
        <xdr:cNvPr id="1058" name="Nhóm 1096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GrpSpPr/>
      </xdr:nvGrpSpPr>
      <xdr:grpSpPr>
        <a:xfrm>
          <a:off x="5600982" y="79866779"/>
          <a:ext cx="143205" cy="181302"/>
          <a:chOff x="10150364" y="1872155"/>
          <a:chExt cx="143205" cy="181302"/>
        </a:xfrm>
      </xdr:grpSpPr>
      <xdr:cxnSp macro="">
        <xdr:nvCxnSpPr>
          <xdr:cNvPr id="1059" name="Đường nối Thẳng 1097">
            <a:extLst>
              <a:ext uri="{FF2B5EF4-FFF2-40B4-BE49-F238E27FC236}">
                <a16:creationId xmlns:a16="http://schemas.microsoft.com/office/drawing/2014/main" id="{00000000-0008-0000-0000-000023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0" name="Đường nối Thẳng 1098">
            <a:extLst>
              <a:ext uri="{FF2B5EF4-FFF2-40B4-BE49-F238E27FC236}">
                <a16:creationId xmlns:a16="http://schemas.microsoft.com/office/drawing/2014/main" id="{00000000-0008-0000-0000-000024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327</xdr:row>
      <xdr:rowOff>20065</xdr:rowOff>
    </xdr:from>
    <xdr:to>
      <xdr:col>11</xdr:col>
      <xdr:colOff>423794</xdr:colOff>
      <xdr:row>327</xdr:row>
      <xdr:rowOff>201367</xdr:rowOff>
    </xdr:to>
    <xdr:grpSp>
      <xdr:nvGrpSpPr>
        <xdr:cNvPr id="1061" name="Nhóm 1099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GrpSpPr/>
      </xdr:nvGrpSpPr>
      <xdr:grpSpPr>
        <a:xfrm>
          <a:off x="5600982" y="80111708"/>
          <a:ext cx="143205" cy="181302"/>
          <a:chOff x="10150364" y="1872155"/>
          <a:chExt cx="143205" cy="181302"/>
        </a:xfrm>
      </xdr:grpSpPr>
      <xdr:cxnSp macro="">
        <xdr:nvCxnSpPr>
          <xdr:cNvPr id="1062" name="Đường nối Thẳng 1100">
            <a:extLst>
              <a:ext uri="{FF2B5EF4-FFF2-40B4-BE49-F238E27FC236}">
                <a16:creationId xmlns:a16="http://schemas.microsoft.com/office/drawing/2014/main" id="{00000000-0008-0000-0000-000026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3" name="Đường nối Thẳng 1101">
            <a:extLst>
              <a:ext uri="{FF2B5EF4-FFF2-40B4-BE49-F238E27FC236}">
                <a16:creationId xmlns:a16="http://schemas.microsoft.com/office/drawing/2014/main" id="{00000000-0008-0000-0000-000027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328</xdr:row>
      <xdr:rowOff>20065</xdr:rowOff>
    </xdr:from>
    <xdr:to>
      <xdr:col>11</xdr:col>
      <xdr:colOff>423794</xdr:colOff>
      <xdr:row>328</xdr:row>
      <xdr:rowOff>201367</xdr:rowOff>
    </xdr:to>
    <xdr:grpSp>
      <xdr:nvGrpSpPr>
        <xdr:cNvPr id="1064" name="Nhóm 110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GrpSpPr/>
      </xdr:nvGrpSpPr>
      <xdr:grpSpPr>
        <a:xfrm>
          <a:off x="5600982" y="80356636"/>
          <a:ext cx="143205" cy="181302"/>
          <a:chOff x="10150364" y="1872155"/>
          <a:chExt cx="143205" cy="181302"/>
        </a:xfrm>
      </xdr:grpSpPr>
      <xdr:cxnSp macro="">
        <xdr:nvCxnSpPr>
          <xdr:cNvPr id="1065" name="Đường nối Thẳng 1103">
            <a:extLst>
              <a:ext uri="{FF2B5EF4-FFF2-40B4-BE49-F238E27FC236}">
                <a16:creationId xmlns:a16="http://schemas.microsoft.com/office/drawing/2014/main" id="{00000000-0008-0000-0000-000029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6" name="Đường nối Thẳng 1104">
            <a:extLst>
              <a:ext uri="{FF2B5EF4-FFF2-40B4-BE49-F238E27FC236}">
                <a16:creationId xmlns:a16="http://schemas.microsoft.com/office/drawing/2014/main" id="{00000000-0008-0000-0000-00002A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329</xdr:row>
      <xdr:rowOff>32846</xdr:rowOff>
    </xdr:from>
    <xdr:to>
      <xdr:col>12</xdr:col>
      <xdr:colOff>499246</xdr:colOff>
      <xdr:row>329</xdr:row>
      <xdr:rowOff>214148</xdr:rowOff>
    </xdr:to>
    <xdr:grpSp>
      <xdr:nvGrpSpPr>
        <xdr:cNvPr id="1067" name="Nhóm 1105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GrpSpPr/>
      </xdr:nvGrpSpPr>
      <xdr:grpSpPr>
        <a:xfrm>
          <a:off x="6467049" y="80614346"/>
          <a:ext cx="128197" cy="181302"/>
          <a:chOff x="10055012" y="2326727"/>
          <a:chExt cx="128197" cy="181302"/>
        </a:xfrm>
      </xdr:grpSpPr>
      <xdr:cxnSp macro="">
        <xdr:nvCxnSpPr>
          <xdr:cNvPr id="1068" name="Đường nối Thẳng 1106">
            <a:extLst>
              <a:ext uri="{FF2B5EF4-FFF2-40B4-BE49-F238E27FC236}">
                <a16:creationId xmlns:a16="http://schemas.microsoft.com/office/drawing/2014/main" id="{00000000-0008-0000-0000-00002C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9" name="Đường nối Thẳng 1107">
            <a:extLst>
              <a:ext uri="{FF2B5EF4-FFF2-40B4-BE49-F238E27FC236}">
                <a16:creationId xmlns:a16="http://schemas.microsoft.com/office/drawing/2014/main" id="{00000000-0008-0000-0000-00002D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606972</xdr:colOff>
      <xdr:row>332</xdr:row>
      <xdr:rowOff>24864</xdr:rowOff>
    </xdr:from>
    <xdr:to>
      <xdr:col>12</xdr:col>
      <xdr:colOff>131380</xdr:colOff>
      <xdr:row>332</xdr:row>
      <xdr:rowOff>223346</xdr:rowOff>
    </xdr:to>
    <xdr:grpSp>
      <xdr:nvGrpSpPr>
        <xdr:cNvPr id="1070" name="Nhóm 1108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GrpSpPr/>
      </xdr:nvGrpSpPr>
      <xdr:grpSpPr>
        <a:xfrm>
          <a:off x="5927365" y="81341150"/>
          <a:ext cx="300015" cy="198482"/>
          <a:chOff x="3599793" y="1497724"/>
          <a:chExt cx="190500" cy="37176"/>
        </a:xfrm>
      </xdr:grpSpPr>
      <xdr:cxnSp macro="">
        <xdr:nvCxnSpPr>
          <xdr:cNvPr id="1071" name="Đường nối Thẳng 1109">
            <a:extLst>
              <a:ext uri="{FF2B5EF4-FFF2-40B4-BE49-F238E27FC236}">
                <a16:creationId xmlns:a16="http://schemas.microsoft.com/office/drawing/2014/main" id="{00000000-0008-0000-0000-00002F040000}"/>
              </a:ext>
            </a:extLst>
          </xdr:cNvPr>
          <xdr:cNvCxnSpPr/>
        </xdr:nvCxnSpPr>
        <xdr:spPr>
          <a:xfrm>
            <a:off x="3700196" y="1497724"/>
            <a:ext cx="0" cy="37176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2" name="Đường nối Thẳng 1110">
            <a:extLst>
              <a:ext uri="{FF2B5EF4-FFF2-40B4-BE49-F238E27FC236}">
                <a16:creationId xmlns:a16="http://schemas.microsoft.com/office/drawing/2014/main" id="{00000000-0008-0000-0000-000030040000}"/>
              </a:ext>
            </a:extLst>
          </xdr:cNvPr>
          <xdr:cNvCxnSpPr/>
        </xdr:nvCxnSpPr>
        <xdr:spPr>
          <a:xfrm>
            <a:off x="3599793" y="1514314"/>
            <a:ext cx="190500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606972</xdr:colOff>
      <xdr:row>330</xdr:row>
      <xdr:rowOff>24864</xdr:rowOff>
    </xdr:from>
    <xdr:to>
      <xdr:col>12</xdr:col>
      <xdr:colOff>131380</xdr:colOff>
      <xdr:row>330</xdr:row>
      <xdr:rowOff>223346</xdr:rowOff>
    </xdr:to>
    <xdr:grpSp>
      <xdr:nvGrpSpPr>
        <xdr:cNvPr id="1073" name="Nhóm 1111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GrpSpPr/>
      </xdr:nvGrpSpPr>
      <xdr:grpSpPr>
        <a:xfrm>
          <a:off x="5927365" y="80851293"/>
          <a:ext cx="300015" cy="198482"/>
          <a:chOff x="3599793" y="1497724"/>
          <a:chExt cx="190500" cy="37176"/>
        </a:xfrm>
      </xdr:grpSpPr>
      <xdr:cxnSp macro="">
        <xdr:nvCxnSpPr>
          <xdr:cNvPr id="1074" name="Đường nối Thẳng 1112">
            <a:extLst>
              <a:ext uri="{FF2B5EF4-FFF2-40B4-BE49-F238E27FC236}">
                <a16:creationId xmlns:a16="http://schemas.microsoft.com/office/drawing/2014/main" id="{00000000-0008-0000-0000-000032040000}"/>
              </a:ext>
            </a:extLst>
          </xdr:cNvPr>
          <xdr:cNvCxnSpPr/>
        </xdr:nvCxnSpPr>
        <xdr:spPr>
          <a:xfrm>
            <a:off x="3700196" y="1497724"/>
            <a:ext cx="0" cy="37176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5" name="Đường nối Thẳng 1113">
            <a:extLst>
              <a:ext uri="{FF2B5EF4-FFF2-40B4-BE49-F238E27FC236}">
                <a16:creationId xmlns:a16="http://schemas.microsoft.com/office/drawing/2014/main" id="{00000000-0008-0000-0000-000033040000}"/>
              </a:ext>
            </a:extLst>
          </xdr:cNvPr>
          <xdr:cNvCxnSpPr/>
        </xdr:nvCxnSpPr>
        <xdr:spPr>
          <a:xfrm>
            <a:off x="3599793" y="1514314"/>
            <a:ext cx="190500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333</xdr:row>
      <xdr:rowOff>20065</xdr:rowOff>
    </xdr:from>
    <xdr:to>
      <xdr:col>11</xdr:col>
      <xdr:colOff>423794</xdr:colOff>
      <xdr:row>333</xdr:row>
      <xdr:rowOff>201367</xdr:rowOff>
    </xdr:to>
    <xdr:grpSp>
      <xdr:nvGrpSpPr>
        <xdr:cNvPr id="1076" name="Nhóm 1114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GrpSpPr/>
      </xdr:nvGrpSpPr>
      <xdr:grpSpPr>
        <a:xfrm>
          <a:off x="5600982" y="81581279"/>
          <a:ext cx="143205" cy="181302"/>
          <a:chOff x="10150364" y="1872155"/>
          <a:chExt cx="143205" cy="181302"/>
        </a:xfrm>
      </xdr:grpSpPr>
      <xdr:cxnSp macro="">
        <xdr:nvCxnSpPr>
          <xdr:cNvPr id="1077" name="Đường nối Thẳng 1115">
            <a:extLst>
              <a:ext uri="{FF2B5EF4-FFF2-40B4-BE49-F238E27FC236}">
                <a16:creationId xmlns:a16="http://schemas.microsoft.com/office/drawing/2014/main" id="{00000000-0008-0000-0000-000035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8" name="Đường nối Thẳng 1116">
            <a:extLst>
              <a:ext uri="{FF2B5EF4-FFF2-40B4-BE49-F238E27FC236}">
                <a16:creationId xmlns:a16="http://schemas.microsoft.com/office/drawing/2014/main" id="{00000000-0008-0000-0000-000036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334</xdr:row>
      <xdr:rowOff>32846</xdr:rowOff>
    </xdr:from>
    <xdr:to>
      <xdr:col>12</xdr:col>
      <xdr:colOff>499246</xdr:colOff>
      <xdr:row>334</xdr:row>
      <xdr:rowOff>214148</xdr:rowOff>
    </xdr:to>
    <xdr:grpSp>
      <xdr:nvGrpSpPr>
        <xdr:cNvPr id="1079" name="Nhóm 1117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GrpSpPr/>
      </xdr:nvGrpSpPr>
      <xdr:grpSpPr>
        <a:xfrm>
          <a:off x="6467049" y="81838989"/>
          <a:ext cx="128197" cy="181302"/>
          <a:chOff x="10055012" y="2326727"/>
          <a:chExt cx="128197" cy="181302"/>
        </a:xfrm>
      </xdr:grpSpPr>
      <xdr:cxnSp macro="">
        <xdr:nvCxnSpPr>
          <xdr:cNvPr id="1080" name="Đường nối Thẳng 1118">
            <a:extLst>
              <a:ext uri="{FF2B5EF4-FFF2-40B4-BE49-F238E27FC236}">
                <a16:creationId xmlns:a16="http://schemas.microsoft.com/office/drawing/2014/main" id="{00000000-0008-0000-0000-000038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1" name="Đường nối Thẳng 1119">
            <a:extLst>
              <a:ext uri="{FF2B5EF4-FFF2-40B4-BE49-F238E27FC236}">
                <a16:creationId xmlns:a16="http://schemas.microsoft.com/office/drawing/2014/main" id="{00000000-0008-0000-0000-000039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335</xdr:row>
      <xdr:rowOff>20065</xdr:rowOff>
    </xdr:from>
    <xdr:to>
      <xdr:col>11</xdr:col>
      <xdr:colOff>423794</xdr:colOff>
      <xdr:row>335</xdr:row>
      <xdr:rowOff>201367</xdr:rowOff>
    </xdr:to>
    <xdr:grpSp>
      <xdr:nvGrpSpPr>
        <xdr:cNvPr id="1082" name="Nhóm 1123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GrpSpPr/>
      </xdr:nvGrpSpPr>
      <xdr:grpSpPr>
        <a:xfrm>
          <a:off x="5600982" y="82071136"/>
          <a:ext cx="143205" cy="181302"/>
          <a:chOff x="10150364" y="1872155"/>
          <a:chExt cx="143205" cy="181302"/>
        </a:xfrm>
      </xdr:grpSpPr>
      <xdr:cxnSp macro="">
        <xdr:nvCxnSpPr>
          <xdr:cNvPr id="1083" name="Đường nối Thẳng 1124">
            <a:extLst>
              <a:ext uri="{FF2B5EF4-FFF2-40B4-BE49-F238E27FC236}">
                <a16:creationId xmlns:a16="http://schemas.microsoft.com/office/drawing/2014/main" id="{00000000-0008-0000-0000-00003B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4" name="Đường nối Thẳng 1125">
            <a:extLst>
              <a:ext uri="{FF2B5EF4-FFF2-40B4-BE49-F238E27FC236}">
                <a16:creationId xmlns:a16="http://schemas.microsoft.com/office/drawing/2014/main" id="{00000000-0008-0000-0000-00003C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336</xdr:row>
      <xdr:rowOff>32846</xdr:rowOff>
    </xdr:from>
    <xdr:to>
      <xdr:col>12</xdr:col>
      <xdr:colOff>499246</xdr:colOff>
      <xdr:row>336</xdr:row>
      <xdr:rowOff>214148</xdr:rowOff>
    </xdr:to>
    <xdr:grpSp>
      <xdr:nvGrpSpPr>
        <xdr:cNvPr id="1085" name="Nhóm 1126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GrpSpPr/>
      </xdr:nvGrpSpPr>
      <xdr:grpSpPr>
        <a:xfrm>
          <a:off x="6467049" y="82328846"/>
          <a:ext cx="128197" cy="181302"/>
          <a:chOff x="10055012" y="2326727"/>
          <a:chExt cx="128197" cy="181302"/>
        </a:xfrm>
      </xdr:grpSpPr>
      <xdr:cxnSp macro="">
        <xdr:nvCxnSpPr>
          <xdr:cNvPr id="1086" name="Đường nối Thẳng 1127">
            <a:extLst>
              <a:ext uri="{FF2B5EF4-FFF2-40B4-BE49-F238E27FC236}">
                <a16:creationId xmlns:a16="http://schemas.microsoft.com/office/drawing/2014/main" id="{00000000-0008-0000-0000-00003E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7" name="Đường nối Thẳng 1128">
            <a:extLst>
              <a:ext uri="{FF2B5EF4-FFF2-40B4-BE49-F238E27FC236}">
                <a16:creationId xmlns:a16="http://schemas.microsoft.com/office/drawing/2014/main" id="{00000000-0008-0000-0000-00003F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337</xdr:row>
      <xdr:rowOff>20065</xdr:rowOff>
    </xdr:from>
    <xdr:to>
      <xdr:col>11</xdr:col>
      <xdr:colOff>423794</xdr:colOff>
      <xdr:row>337</xdr:row>
      <xdr:rowOff>201367</xdr:rowOff>
    </xdr:to>
    <xdr:grpSp>
      <xdr:nvGrpSpPr>
        <xdr:cNvPr id="1088" name="Nhóm 1129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GrpSpPr/>
      </xdr:nvGrpSpPr>
      <xdr:grpSpPr>
        <a:xfrm>
          <a:off x="5600982" y="82560994"/>
          <a:ext cx="143205" cy="181302"/>
          <a:chOff x="10150364" y="1872155"/>
          <a:chExt cx="143205" cy="181302"/>
        </a:xfrm>
      </xdr:grpSpPr>
      <xdr:cxnSp macro="">
        <xdr:nvCxnSpPr>
          <xdr:cNvPr id="1089" name="Đường nối Thẳng 1130">
            <a:extLst>
              <a:ext uri="{FF2B5EF4-FFF2-40B4-BE49-F238E27FC236}">
                <a16:creationId xmlns:a16="http://schemas.microsoft.com/office/drawing/2014/main" id="{00000000-0008-0000-0000-000041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0" name="Đường nối Thẳng 1131">
            <a:extLst>
              <a:ext uri="{FF2B5EF4-FFF2-40B4-BE49-F238E27FC236}">
                <a16:creationId xmlns:a16="http://schemas.microsoft.com/office/drawing/2014/main" id="{00000000-0008-0000-0000-000042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338</xdr:row>
      <xdr:rowOff>32846</xdr:rowOff>
    </xdr:from>
    <xdr:to>
      <xdr:col>12</xdr:col>
      <xdr:colOff>499246</xdr:colOff>
      <xdr:row>338</xdr:row>
      <xdr:rowOff>214148</xdr:rowOff>
    </xdr:to>
    <xdr:grpSp>
      <xdr:nvGrpSpPr>
        <xdr:cNvPr id="1091" name="Nhóm 113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GrpSpPr/>
      </xdr:nvGrpSpPr>
      <xdr:grpSpPr>
        <a:xfrm>
          <a:off x="6467049" y="82818703"/>
          <a:ext cx="128197" cy="181302"/>
          <a:chOff x="10055012" y="2326727"/>
          <a:chExt cx="128197" cy="181302"/>
        </a:xfrm>
      </xdr:grpSpPr>
      <xdr:cxnSp macro="">
        <xdr:nvCxnSpPr>
          <xdr:cNvPr id="1092" name="Đường nối Thẳng 1133">
            <a:extLst>
              <a:ext uri="{FF2B5EF4-FFF2-40B4-BE49-F238E27FC236}">
                <a16:creationId xmlns:a16="http://schemas.microsoft.com/office/drawing/2014/main" id="{00000000-0008-0000-0000-000044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3" name="Đường nối Thẳng 1134">
            <a:extLst>
              <a:ext uri="{FF2B5EF4-FFF2-40B4-BE49-F238E27FC236}">
                <a16:creationId xmlns:a16="http://schemas.microsoft.com/office/drawing/2014/main" id="{00000000-0008-0000-0000-000045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339</xdr:row>
      <xdr:rowOff>32846</xdr:rowOff>
    </xdr:from>
    <xdr:to>
      <xdr:col>12</xdr:col>
      <xdr:colOff>499246</xdr:colOff>
      <xdr:row>339</xdr:row>
      <xdr:rowOff>214148</xdr:rowOff>
    </xdr:to>
    <xdr:grpSp>
      <xdr:nvGrpSpPr>
        <xdr:cNvPr id="1094" name="Nhóm 1135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GrpSpPr/>
      </xdr:nvGrpSpPr>
      <xdr:grpSpPr>
        <a:xfrm>
          <a:off x="6467049" y="83063632"/>
          <a:ext cx="128197" cy="181302"/>
          <a:chOff x="10055012" y="2326727"/>
          <a:chExt cx="128197" cy="181302"/>
        </a:xfrm>
      </xdr:grpSpPr>
      <xdr:cxnSp macro="">
        <xdr:nvCxnSpPr>
          <xdr:cNvPr id="1095" name="Đường nối Thẳng 1136">
            <a:extLst>
              <a:ext uri="{FF2B5EF4-FFF2-40B4-BE49-F238E27FC236}">
                <a16:creationId xmlns:a16="http://schemas.microsoft.com/office/drawing/2014/main" id="{00000000-0008-0000-0000-000047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6" name="Đường nối Thẳng 1137">
            <a:extLst>
              <a:ext uri="{FF2B5EF4-FFF2-40B4-BE49-F238E27FC236}">
                <a16:creationId xmlns:a16="http://schemas.microsoft.com/office/drawing/2014/main" id="{00000000-0008-0000-0000-000048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341</xdr:row>
      <xdr:rowOff>20065</xdr:rowOff>
    </xdr:from>
    <xdr:to>
      <xdr:col>11</xdr:col>
      <xdr:colOff>423794</xdr:colOff>
      <xdr:row>341</xdr:row>
      <xdr:rowOff>201367</xdr:rowOff>
    </xdr:to>
    <xdr:grpSp>
      <xdr:nvGrpSpPr>
        <xdr:cNvPr id="1097" name="Nhóm 114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GrpSpPr/>
      </xdr:nvGrpSpPr>
      <xdr:grpSpPr>
        <a:xfrm>
          <a:off x="5600982" y="83540708"/>
          <a:ext cx="143205" cy="181302"/>
          <a:chOff x="10150364" y="1872155"/>
          <a:chExt cx="143205" cy="181302"/>
        </a:xfrm>
      </xdr:grpSpPr>
      <xdr:cxnSp macro="">
        <xdr:nvCxnSpPr>
          <xdr:cNvPr id="1098" name="Đường nối Thẳng 1142">
            <a:extLst>
              <a:ext uri="{FF2B5EF4-FFF2-40B4-BE49-F238E27FC236}">
                <a16:creationId xmlns:a16="http://schemas.microsoft.com/office/drawing/2014/main" id="{00000000-0008-0000-0000-00004A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9" name="Đường nối Thẳng 1143">
            <a:extLst>
              <a:ext uri="{FF2B5EF4-FFF2-40B4-BE49-F238E27FC236}">
                <a16:creationId xmlns:a16="http://schemas.microsoft.com/office/drawing/2014/main" id="{00000000-0008-0000-0000-00004B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340</xdr:row>
      <xdr:rowOff>32846</xdr:rowOff>
    </xdr:from>
    <xdr:to>
      <xdr:col>12</xdr:col>
      <xdr:colOff>499246</xdr:colOff>
      <xdr:row>340</xdr:row>
      <xdr:rowOff>214148</xdr:rowOff>
    </xdr:to>
    <xdr:grpSp>
      <xdr:nvGrpSpPr>
        <xdr:cNvPr id="1100" name="Nhóm 1144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GrpSpPr/>
      </xdr:nvGrpSpPr>
      <xdr:grpSpPr>
        <a:xfrm>
          <a:off x="6467049" y="83308560"/>
          <a:ext cx="128197" cy="181302"/>
          <a:chOff x="10055012" y="2326727"/>
          <a:chExt cx="128197" cy="181302"/>
        </a:xfrm>
      </xdr:grpSpPr>
      <xdr:cxnSp macro="">
        <xdr:nvCxnSpPr>
          <xdr:cNvPr id="1101" name="Đường nối Thẳng 1145">
            <a:extLst>
              <a:ext uri="{FF2B5EF4-FFF2-40B4-BE49-F238E27FC236}">
                <a16:creationId xmlns:a16="http://schemas.microsoft.com/office/drawing/2014/main" id="{00000000-0008-0000-0000-00004D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2" name="Đường nối Thẳng 1146">
            <a:extLst>
              <a:ext uri="{FF2B5EF4-FFF2-40B4-BE49-F238E27FC236}">
                <a16:creationId xmlns:a16="http://schemas.microsoft.com/office/drawing/2014/main" id="{00000000-0008-0000-0000-00004E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342</xdr:row>
      <xdr:rowOff>20065</xdr:rowOff>
    </xdr:from>
    <xdr:to>
      <xdr:col>11</xdr:col>
      <xdr:colOff>423794</xdr:colOff>
      <xdr:row>342</xdr:row>
      <xdr:rowOff>201367</xdr:rowOff>
    </xdr:to>
    <xdr:grpSp>
      <xdr:nvGrpSpPr>
        <xdr:cNvPr id="1103" name="Nhóm 1147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GrpSpPr/>
      </xdr:nvGrpSpPr>
      <xdr:grpSpPr>
        <a:xfrm>
          <a:off x="5600982" y="83785636"/>
          <a:ext cx="143205" cy="181302"/>
          <a:chOff x="10150364" y="1872155"/>
          <a:chExt cx="143205" cy="181302"/>
        </a:xfrm>
      </xdr:grpSpPr>
      <xdr:cxnSp macro="">
        <xdr:nvCxnSpPr>
          <xdr:cNvPr id="1104" name="Đường nối Thẳng 1148">
            <a:extLst>
              <a:ext uri="{FF2B5EF4-FFF2-40B4-BE49-F238E27FC236}">
                <a16:creationId xmlns:a16="http://schemas.microsoft.com/office/drawing/2014/main" id="{00000000-0008-0000-0000-000050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5" name="Đường nối Thẳng 1149">
            <a:extLst>
              <a:ext uri="{FF2B5EF4-FFF2-40B4-BE49-F238E27FC236}">
                <a16:creationId xmlns:a16="http://schemas.microsoft.com/office/drawing/2014/main" id="{00000000-0008-0000-0000-000051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343</xdr:row>
      <xdr:rowOff>20065</xdr:rowOff>
    </xdr:from>
    <xdr:to>
      <xdr:col>11</xdr:col>
      <xdr:colOff>423794</xdr:colOff>
      <xdr:row>343</xdr:row>
      <xdr:rowOff>201367</xdr:rowOff>
    </xdr:to>
    <xdr:grpSp>
      <xdr:nvGrpSpPr>
        <xdr:cNvPr id="1106" name="Nhóm 1153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GrpSpPr/>
      </xdr:nvGrpSpPr>
      <xdr:grpSpPr>
        <a:xfrm>
          <a:off x="5600982" y="84030565"/>
          <a:ext cx="143205" cy="181302"/>
          <a:chOff x="10150364" y="1872155"/>
          <a:chExt cx="143205" cy="181302"/>
        </a:xfrm>
      </xdr:grpSpPr>
      <xdr:cxnSp macro="">
        <xdr:nvCxnSpPr>
          <xdr:cNvPr id="1107" name="Đường nối Thẳng 1154">
            <a:extLst>
              <a:ext uri="{FF2B5EF4-FFF2-40B4-BE49-F238E27FC236}">
                <a16:creationId xmlns:a16="http://schemas.microsoft.com/office/drawing/2014/main" id="{00000000-0008-0000-0000-000053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8" name="Đường nối Thẳng 1155">
            <a:extLst>
              <a:ext uri="{FF2B5EF4-FFF2-40B4-BE49-F238E27FC236}">
                <a16:creationId xmlns:a16="http://schemas.microsoft.com/office/drawing/2014/main" id="{00000000-0008-0000-0000-000054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344</xdr:row>
      <xdr:rowOff>32846</xdr:rowOff>
    </xdr:from>
    <xdr:to>
      <xdr:col>12</xdr:col>
      <xdr:colOff>499246</xdr:colOff>
      <xdr:row>344</xdr:row>
      <xdr:rowOff>214148</xdr:rowOff>
    </xdr:to>
    <xdr:grpSp>
      <xdr:nvGrpSpPr>
        <xdr:cNvPr id="1109" name="Nhóm 1156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GrpSpPr/>
      </xdr:nvGrpSpPr>
      <xdr:grpSpPr>
        <a:xfrm>
          <a:off x="6467049" y="84288275"/>
          <a:ext cx="128197" cy="181302"/>
          <a:chOff x="10055012" y="2326727"/>
          <a:chExt cx="128197" cy="181302"/>
        </a:xfrm>
      </xdr:grpSpPr>
      <xdr:cxnSp macro="">
        <xdr:nvCxnSpPr>
          <xdr:cNvPr id="1110" name="Đường nối Thẳng 1157">
            <a:extLst>
              <a:ext uri="{FF2B5EF4-FFF2-40B4-BE49-F238E27FC236}">
                <a16:creationId xmlns:a16="http://schemas.microsoft.com/office/drawing/2014/main" id="{00000000-0008-0000-0000-000056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1" name="Đường nối Thẳng 1158">
            <a:extLst>
              <a:ext uri="{FF2B5EF4-FFF2-40B4-BE49-F238E27FC236}">
                <a16:creationId xmlns:a16="http://schemas.microsoft.com/office/drawing/2014/main" id="{00000000-0008-0000-0000-000057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345</xdr:row>
      <xdr:rowOff>20065</xdr:rowOff>
    </xdr:from>
    <xdr:to>
      <xdr:col>11</xdr:col>
      <xdr:colOff>423794</xdr:colOff>
      <xdr:row>345</xdr:row>
      <xdr:rowOff>201367</xdr:rowOff>
    </xdr:to>
    <xdr:grpSp>
      <xdr:nvGrpSpPr>
        <xdr:cNvPr id="1112" name="Nhóm 1159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GrpSpPr/>
      </xdr:nvGrpSpPr>
      <xdr:grpSpPr>
        <a:xfrm>
          <a:off x="5600982" y="84520422"/>
          <a:ext cx="143205" cy="181302"/>
          <a:chOff x="10150364" y="1872155"/>
          <a:chExt cx="143205" cy="181302"/>
        </a:xfrm>
      </xdr:grpSpPr>
      <xdr:cxnSp macro="">
        <xdr:nvCxnSpPr>
          <xdr:cNvPr id="1113" name="Đường nối Thẳng 1160">
            <a:extLst>
              <a:ext uri="{FF2B5EF4-FFF2-40B4-BE49-F238E27FC236}">
                <a16:creationId xmlns:a16="http://schemas.microsoft.com/office/drawing/2014/main" id="{00000000-0008-0000-0000-000059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4" name="Đường nối Thẳng 1161">
            <a:extLst>
              <a:ext uri="{FF2B5EF4-FFF2-40B4-BE49-F238E27FC236}">
                <a16:creationId xmlns:a16="http://schemas.microsoft.com/office/drawing/2014/main" id="{00000000-0008-0000-0000-00005A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346</xdr:row>
      <xdr:rowOff>20065</xdr:rowOff>
    </xdr:from>
    <xdr:to>
      <xdr:col>11</xdr:col>
      <xdr:colOff>423794</xdr:colOff>
      <xdr:row>346</xdr:row>
      <xdr:rowOff>201367</xdr:rowOff>
    </xdr:to>
    <xdr:grpSp>
      <xdr:nvGrpSpPr>
        <xdr:cNvPr id="1115" name="Nhóm 116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GrpSpPr/>
      </xdr:nvGrpSpPr>
      <xdr:grpSpPr>
        <a:xfrm>
          <a:off x="5600982" y="84765351"/>
          <a:ext cx="143205" cy="181302"/>
          <a:chOff x="10150364" y="1872155"/>
          <a:chExt cx="143205" cy="181302"/>
        </a:xfrm>
      </xdr:grpSpPr>
      <xdr:cxnSp macro="">
        <xdr:nvCxnSpPr>
          <xdr:cNvPr id="1116" name="Đường nối Thẳng 1163">
            <a:extLst>
              <a:ext uri="{FF2B5EF4-FFF2-40B4-BE49-F238E27FC236}">
                <a16:creationId xmlns:a16="http://schemas.microsoft.com/office/drawing/2014/main" id="{00000000-0008-0000-0000-00005C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7" name="Đường nối Thẳng 1164">
            <a:extLst>
              <a:ext uri="{FF2B5EF4-FFF2-40B4-BE49-F238E27FC236}">
                <a16:creationId xmlns:a16="http://schemas.microsoft.com/office/drawing/2014/main" id="{00000000-0008-0000-0000-00005D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347</xdr:row>
      <xdr:rowOff>20065</xdr:rowOff>
    </xdr:from>
    <xdr:to>
      <xdr:col>11</xdr:col>
      <xdr:colOff>423794</xdr:colOff>
      <xdr:row>347</xdr:row>
      <xdr:rowOff>201367</xdr:rowOff>
    </xdr:to>
    <xdr:grpSp>
      <xdr:nvGrpSpPr>
        <xdr:cNvPr id="1118" name="Nhóm 1165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GrpSpPr/>
      </xdr:nvGrpSpPr>
      <xdr:grpSpPr>
        <a:xfrm>
          <a:off x="5600982" y="85010279"/>
          <a:ext cx="143205" cy="181302"/>
          <a:chOff x="10150364" y="1872155"/>
          <a:chExt cx="143205" cy="181302"/>
        </a:xfrm>
      </xdr:grpSpPr>
      <xdr:cxnSp macro="">
        <xdr:nvCxnSpPr>
          <xdr:cNvPr id="1119" name="Đường nối Thẳng 1166">
            <a:extLst>
              <a:ext uri="{FF2B5EF4-FFF2-40B4-BE49-F238E27FC236}">
                <a16:creationId xmlns:a16="http://schemas.microsoft.com/office/drawing/2014/main" id="{00000000-0008-0000-0000-00005F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0" name="Đường nối Thẳng 1167">
            <a:extLst>
              <a:ext uri="{FF2B5EF4-FFF2-40B4-BE49-F238E27FC236}">
                <a16:creationId xmlns:a16="http://schemas.microsoft.com/office/drawing/2014/main" id="{00000000-0008-0000-0000-000060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348</xdr:row>
      <xdr:rowOff>20065</xdr:rowOff>
    </xdr:from>
    <xdr:to>
      <xdr:col>11</xdr:col>
      <xdr:colOff>423794</xdr:colOff>
      <xdr:row>348</xdr:row>
      <xdr:rowOff>201367</xdr:rowOff>
    </xdr:to>
    <xdr:grpSp>
      <xdr:nvGrpSpPr>
        <xdr:cNvPr id="1121" name="Nhóm 1168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GrpSpPr/>
      </xdr:nvGrpSpPr>
      <xdr:grpSpPr>
        <a:xfrm>
          <a:off x="5600982" y="85255208"/>
          <a:ext cx="143205" cy="181302"/>
          <a:chOff x="10150364" y="1872155"/>
          <a:chExt cx="143205" cy="181302"/>
        </a:xfrm>
      </xdr:grpSpPr>
      <xdr:cxnSp macro="">
        <xdr:nvCxnSpPr>
          <xdr:cNvPr id="1122" name="Đường nối Thẳng 1169">
            <a:extLst>
              <a:ext uri="{FF2B5EF4-FFF2-40B4-BE49-F238E27FC236}">
                <a16:creationId xmlns:a16="http://schemas.microsoft.com/office/drawing/2014/main" id="{00000000-0008-0000-0000-000062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3" name="Đường nối Thẳng 1170">
            <a:extLst>
              <a:ext uri="{FF2B5EF4-FFF2-40B4-BE49-F238E27FC236}">
                <a16:creationId xmlns:a16="http://schemas.microsoft.com/office/drawing/2014/main" id="{00000000-0008-0000-0000-000063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349</xdr:row>
      <xdr:rowOff>20065</xdr:rowOff>
    </xdr:from>
    <xdr:to>
      <xdr:col>11</xdr:col>
      <xdr:colOff>423794</xdr:colOff>
      <xdr:row>349</xdr:row>
      <xdr:rowOff>201367</xdr:rowOff>
    </xdr:to>
    <xdr:grpSp>
      <xdr:nvGrpSpPr>
        <xdr:cNvPr id="1124" name="Nhóm 1171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GrpSpPr/>
      </xdr:nvGrpSpPr>
      <xdr:grpSpPr>
        <a:xfrm>
          <a:off x="5600982" y="85500136"/>
          <a:ext cx="143205" cy="181302"/>
          <a:chOff x="10150364" y="1872155"/>
          <a:chExt cx="143205" cy="181302"/>
        </a:xfrm>
      </xdr:grpSpPr>
      <xdr:cxnSp macro="">
        <xdr:nvCxnSpPr>
          <xdr:cNvPr id="1125" name="Đường nối Thẳng 1172">
            <a:extLst>
              <a:ext uri="{FF2B5EF4-FFF2-40B4-BE49-F238E27FC236}">
                <a16:creationId xmlns:a16="http://schemas.microsoft.com/office/drawing/2014/main" id="{00000000-0008-0000-0000-000065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6" name="Đường nối Thẳng 1173">
            <a:extLst>
              <a:ext uri="{FF2B5EF4-FFF2-40B4-BE49-F238E27FC236}">
                <a16:creationId xmlns:a16="http://schemas.microsoft.com/office/drawing/2014/main" id="{00000000-0008-0000-0000-000066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350</xdr:row>
      <xdr:rowOff>20065</xdr:rowOff>
    </xdr:from>
    <xdr:to>
      <xdr:col>11</xdr:col>
      <xdr:colOff>423794</xdr:colOff>
      <xdr:row>350</xdr:row>
      <xdr:rowOff>201367</xdr:rowOff>
    </xdr:to>
    <xdr:grpSp>
      <xdr:nvGrpSpPr>
        <xdr:cNvPr id="1127" name="Nhóm 1174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GrpSpPr/>
      </xdr:nvGrpSpPr>
      <xdr:grpSpPr>
        <a:xfrm>
          <a:off x="5600982" y="85745065"/>
          <a:ext cx="143205" cy="181302"/>
          <a:chOff x="10150364" y="1872155"/>
          <a:chExt cx="143205" cy="181302"/>
        </a:xfrm>
      </xdr:grpSpPr>
      <xdr:cxnSp macro="">
        <xdr:nvCxnSpPr>
          <xdr:cNvPr id="1128" name="Đường nối Thẳng 1175">
            <a:extLst>
              <a:ext uri="{FF2B5EF4-FFF2-40B4-BE49-F238E27FC236}">
                <a16:creationId xmlns:a16="http://schemas.microsoft.com/office/drawing/2014/main" id="{00000000-0008-0000-0000-000068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9" name="Đường nối Thẳng 1176">
            <a:extLst>
              <a:ext uri="{FF2B5EF4-FFF2-40B4-BE49-F238E27FC236}">
                <a16:creationId xmlns:a16="http://schemas.microsoft.com/office/drawing/2014/main" id="{00000000-0008-0000-0000-000069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351</xdr:row>
      <xdr:rowOff>20065</xdr:rowOff>
    </xdr:from>
    <xdr:to>
      <xdr:col>11</xdr:col>
      <xdr:colOff>423794</xdr:colOff>
      <xdr:row>351</xdr:row>
      <xdr:rowOff>201367</xdr:rowOff>
    </xdr:to>
    <xdr:grpSp>
      <xdr:nvGrpSpPr>
        <xdr:cNvPr id="1130" name="Nhóm 1177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GrpSpPr/>
      </xdr:nvGrpSpPr>
      <xdr:grpSpPr>
        <a:xfrm>
          <a:off x="5600982" y="85989994"/>
          <a:ext cx="143205" cy="181302"/>
          <a:chOff x="10150364" y="1872155"/>
          <a:chExt cx="143205" cy="181302"/>
        </a:xfrm>
      </xdr:grpSpPr>
      <xdr:cxnSp macro="">
        <xdr:nvCxnSpPr>
          <xdr:cNvPr id="1131" name="Đường nối Thẳng 1178">
            <a:extLst>
              <a:ext uri="{FF2B5EF4-FFF2-40B4-BE49-F238E27FC236}">
                <a16:creationId xmlns:a16="http://schemas.microsoft.com/office/drawing/2014/main" id="{00000000-0008-0000-0000-00006B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2" name="Đường nối Thẳng 1179">
            <a:extLst>
              <a:ext uri="{FF2B5EF4-FFF2-40B4-BE49-F238E27FC236}">
                <a16:creationId xmlns:a16="http://schemas.microsoft.com/office/drawing/2014/main" id="{00000000-0008-0000-0000-00006C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352</xdr:row>
      <xdr:rowOff>32846</xdr:rowOff>
    </xdr:from>
    <xdr:to>
      <xdr:col>12</xdr:col>
      <xdr:colOff>499246</xdr:colOff>
      <xdr:row>352</xdr:row>
      <xdr:rowOff>214148</xdr:rowOff>
    </xdr:to>
    <xdr:grpSp>
      <xdr:nvGrpSpPr>
        <xdr:cNvPr id="1133" name="Nhóm 1180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GrpSpPr/>
      </xdr:nvGrpSpPr>
      <xdr:grpSpPr>
        <a:xfrm>
          <a:off x="6467049" y="86247703"/>
          <a:ext cx="128197" cy="181302"/>
          <a:chOff x="10055012" y="2326727"/>
          <a:chExt cx="128197" cy="181302"/>
        </a:xfrm>
      </xdr:grpSpPr>
      <xdr:cxnSp macro="">
        <xdr:nvCxnSpPr>
          <xdr:cNvPr id="1134" name="Đường nối Thẳng 1181">
            <a:extLst>
              <a:ext uri="{FF2B5EF4-FFF2-40B4-BE49-F238E27FC236}">
                <a16:creationId xmlns:a16="http://schemas.microsoft.com/office/drawing/2014/main" id="{00000000-0008-0000-0000-00006E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5" name="Đường nối Thẳng 1182">
            <a:extLst>
              <a:ext uri="{FF2B5EF4-FFF2-40B4-BE49-F238E27FC236}">
                <a16:creationId xmlns:a16="http://schemas.microsoft.com/office/drawing/2014/main" id="{00000000-0008-0000-0000-00006F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606972</xdr:colOff>
      <xdr:row>353</xdr:row>
      <xdr:rowOff>24864</xdr:rowOff>
    </xdr:from>
    <xdr:to>
      <xdr:col>12</xdr:col>
      <xdr:colOff>131380</xdr:colOff>
      <xdr:row>353</xdr:row>
      <xdr:rowOff>223346</xdr:rowOff>
    </xdr:to>
    <xdr:grpSp>
      <xdr:nvGrpSpPr>
        <xdr:cNvPr id="1136" name="Nhóm 1183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GrpSpPr/>
      </xdr:nvGrpSpPr>
      <xdr:grpSpPr>
        <a:xfrm>
          <a:off x="5927365" y="86484650"/>
          <a:ext cx="300015" cy="198482"/>
          <a:chOff x="3599793" y="1497724"/>
          <a:chExt cx="190500" cy="37176"/>
        </a:xfrm>
      </xdr:grpSpPr>
      <xdr:cxnSp macro="">
        <xdr:nvCxnSpPr>
          <xdr:cNvPr id="1137" name="Đường nối Thẳng 1184">
            <a:extLst>
              <a:ext uri="{FF2B5EF4-FFF2-40B4-BE49-F238E27FC236}">
                <a16:creationId xmlns:a16="http://schemas.microsoft.com/office/drawing/2014/main" id="{00000000-0008-0000-0000-000071040000}"/>
              </a:ext>
            </a:extLst>
          </xdr:cNvPr>
          <xdr:cNvCxnSpPr/>
        </xdr:nvCxnSpPr>
        <xdr:spPr>
          <a:xfrm>
            <a:off x="3700196" y="1497724"/>
            <a:ext cx="0" cy="37176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8" name="Đường nối Thẳng 1185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CxnSpPr/>
        </xdr:nvCxnSpPr>
        <xdr:spPr>
          <a:xfrm>
            <a:off x="3599793" y="1514314"/>
            <a:ext cx="190500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89</xdr:row>
      <xdr:rowOff>32846</xdr:rowOff>
    </xdr:from>
    <xdr:to>
      <xdr:col>12</xdr:col>
      <xdr:colOff>499246</xdr:colOff>
      <xdr:row>89</xdr:row>
      <xdr:rowOff>214148</xdr:rowOff>
    </xdr:to>
    <xdr:grpSp>
      <xdr:nvGrpSpPr>
        <xdr:cNvPr id="1139" name="Nhóm 1000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GrpSpPr/>
      </xdr:nvGrpSpPr>
      <xdr:grpSpPr>
        <a:xfrm>
          <a:off x="6467049" y="21831489"/>
          <a:ext cx="128197" cy="181302"/>
          <a:chOff x="10055012" y="2326727"/>
          <a:chExt cx="128197" cy="181302"/>
        </a:xfrm>
      </xdr:grpSpPr>
      <xdr:cxnSp macro="">
        <xdr:nvCxnSpPr>
          <xdr:cNvPr id="1140" name="Đường nối Thẳng 1001">
            <a:extLst>
              <a:ext uri="{FF2B5EF4-FFF2-40B4-BE49-F238E27FC236}">
                <a16:creationId xmlns:a16="http://schemas.microsoft.com/office/drawing/2014/main" id="{00000000-0008-0000-0000-000074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1" name="Đường nối Thẳng 1002">
            <a:extLst>
              <a:ext uri="{FF2B5EF4-FFF2-40B4-BE49-F238E27FC236}">
                <a16:creationId xmlns:a16="http://schemas.microsoft.com/office/drawing/2014/main" id="{00000000-0008-0000-0000-000075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154</xdr:row>
      <xdr:rowOff>32846</xdr:rowOff>
    </xdr:from>
    <xdr:to>
      <xdr:col>12</xdr:col>
      <xdr:colOff>499246</xdr:colOff>
      <xdr:row>154</xdr:row>
      <xdr:rowOff>214148</xdr:rowOff>
    </xdr:to>
    <xdr:grpSp>
      <xdr:nvGrpSpPr>
        <xdr:cNvPr id="1142" name="Nhóm 105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GrpSpPr/>
      </xdr:nvGrpSpPr>
      <xdr:grpSpPr>
        <a:xfrm>
          <a:off x="6467049" y="37751846"/>
          <a:ext cx="128197" cy="181302"/>
          <a:chOff x="10055012" y="2326727"/>
          <a:chExt cx="128197" cy="181302"/>
        </a:xfrm>
      </xdr:grpSpPr>
      <xdr:cxnSp macro="">
        <xdr:nvCxnSpPr>
          <xdr:cNvPr id="1143" name="Đường nối Thẳng 1052">
            <a:extLst>
              <a:ext uri="{FF2B5EF4-FFF2-40B4-BE49-F238E27FC236}">
                <a16:creationId xmlns:a16="http://schemas.microsoft.com/office/drawing/2014/main" id="{00000000-0008-0000-0000-000077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4" name="Đường nối Thẳng 1053">
            <a:extLst>
              <a:ext uri="{FF2B5EF4-FFF2-40B4-BE49-F238E27FC236}">
                <a16:creationId xmlns:a16="http://schemas.microsoft.com/office/drawing/2014/main" id="{00000000-0008-0000-0000-000078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223</xdr:row>
      <xdr:rowOff>32846</xdr:rowOff>
    </xdr:from>
    <xdr:to>
      <xdr:col>12</xdr:col>
      <xdr:colOff>499246</xdr:colOff>
      <xdr:row>223</xdr:row>
      <xdr:rowOff>214148</xdr:rowOff>
    </xdr:to>
    <xdr:grpSp>
      <xdr:nvGrpSpPr>
        <xdr:cNvPr id="1145" name="Nhóm 1120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GrpSpPr/>
      </xdr:nvGrpSpPr>
      <xdr:grpSpPr>
        <a:xfrm>
          <a:off x="6467049" y="54651917"/>
          <a:ext cx="128197" cy="181302"/>
          <a:chOff x="10055012" y="2326727"/>
          <a:chExt cx="128197" cy="181302"/>
        </a:xfrm>
      </xdr:grpSpPr>
      <xdr:cxnSp macro="">
        <xdr:nvCxnSpPr>
          <xdr:cNvPr id="1146" name="Đường nối Thẳng 1121">
            <a:extLst>
              <a:ext uri="{FF2B5EF4-FFF2-40B4-BE49-F238E27FC236}">
                <a16:creationId xmlns:a16="http://schemas.microsoft.com/office/drawing/2014/main" id="{00000000-0008-0000-0000-00007A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7" name="Đường nối Thẳng 1122">
            <a:extLst>
              <a:ext uri="{FF2B5EF4-FFF2-40B4-BE49-F238E27FC236}">
                <a16:creationId xmlns:a16="http://schemas.microsoft.com/office/drawing/2014/main" id="{00000000-0008-0000-0000-00007B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606972</xdr:colOff>
      <xdr:row>155</xdr:row>
      <xdr:rowOff>24864</xdr:rowOff>
    </xdr:from>
    <xdr:to>
      <xdr:col>12</xdr:col>
      <xdr:colOff>131380</xdr:colOff>
      <xdr:row>155</xdr:row>
      <xdr:rowOff>223346</xdr:rowOff>
    </xdr:to>
    <xdr:grpSp>
      <xdr:nvGrpSpPr>
        <xdr:cNvPr id="1148" name="Nhóm 487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GrpSpPr/>
      </xdr:nvGrpSpPr>
      <xdr:grpSpPr>
        <a:xfrm>
          <a:off x="5927365" y="37988793"/>
          <a:ext cx="300015" cy="198482"/>
          <a:chOff x="3599793" y="1497724"/>
          <a:chExt cx="190500" cy="37176"/>
        </a:xfrm>
      </xdr:grpSpPr>
      <xdr:cxnSp macro="">
        <xdr:nvCxnSpPr>
          <xdr:cNvPr id="1149" name="Đường nối Thẳng 488">
            <a:extLst>
              <a:ext uri="{FF2B5EF4-FFF2-40B4-BE49-F238E27FC236}">
                <a16:creationId xmlns:a16="http://schemas.microsoft.com/office/drawing/2014/main" id="{00000000-0008-0000-0000-00007D040000}"/>
              </a:ext>
            </a:extLst>
          </xdr:cNvPr>
          <xdr:cNvCxnSpPr/>
        </xdr:nvCxnSpPr>
        <xdr:spPr>
          <a:xfrm>
            <a:off x="3700196" y="1497724"/>
            <a:ext cx="0" cy="37176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0" name="Đường nối Thẳng 489">
            <a:extLst>
              <a:ext uri="{FF2B5EF4-FFF2-40B4-BE49-F238E27FC236}">
                <a16:creationId xmlns:a16="http://schemas.microsoft.com/office/drawing/2014/main" id="{00000000-0008-0000-0000-00007E040000}"/>
              </a:ext>
            </a:extLst>
          </xdr:cNvPr>
          <xdr:cNvCxnSpPr/>
        </xdr:nvCxnSpPr>
        <xdr:spPr>
          <a:xfrm>
            <a:off x="3599793" y="1514314"/>
            <a:ext cx="190500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75</xdr:row>
      <xdr:rowOff>32846</xdr:rowOff>
    </xdr:from>
    <xdr:to>
      <xdr:col>12</xdr:col>
      <xdr:colOff>499246</xdr:colOff>
      <xdr:row>75</xdr:row>
      <xdr:rowOff>214148</xdr:rowOff>
    </xdr:to>
    <xdr:grpSp>
      <xdr:nvGrpSpPr>
        <xdr:cNvPr id="1151" name="Nhóm 970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GrpSpPr/>
      </xdr:nvGrpSpPr>
      <xdr:grpSpPr>
        <a:xfrm>
          <a:off x="6467049" y="18402489"/>
          <a:ext cx="128197" cy="181302"/>
          <a:chOff x="10055012" y="2326727"/>
          <a:chExt cx="128197" cy="181302"/>
        </a:xfrm>
      </xdr:grpSpPr>
      <xdr:cxnSp macro="">
        <xdr:nvCxnSpPr>
          <xdr:cNvPr id="1152" name="Đường nối Thẳng 971">
            <a:extLst>
              <a:ext uri="{FF2B5EF4-FFF2-40B4-BE49-F238E27FC236}">
                <a16:creationId xmlns:a16="http://schemas.microsoft.com/office/drawing/2014/main" id="{00000000-0008-0000-0000-000080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3" name="Đường nối Thẳng 972">
            <a:extLst>
              <a:ext uri="{FF2B5EF4-FFF2-40B4-BE49-F238E27FC236}">
                <a16:creationId xmlns:a16="http://schemas.microsoft.com/office/drawing/2014/main" id="{00000000-0008-0000-0000-000081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121</xdr:row>
      <xdr:rowOff>42046</xdr:rowOff>
    </xdr:from>
    <xdr:to>
      <xdr:col>11</xdr:col>
      <xdr:colOff>416467</xdr:colOff>
      <xdr:row>121</xdr:row>
      <xdr:rowOff>223348</xdr:rowOff>
    </xdr:to>
    <xdr:grpSp>
      <xdr:nvGrpSpPr>
        <xdr:cNvPr id="1154" name="Nhóm 97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GrpSpPr/>
      </xdr:nvGrpSpPr>
      <xdr:grpSpPr>
        <a:xfrm>
          <a:off x="5593655" y="29678403"/>
          <a:ext cx="143205" cy="181302"/>
          <a:chOff x="10150364" y="1872155"/>
          <a:chExt cx="143205" cy="181302"/>
        </a:xfrm>
      </xdr:grpSpPr>
      <xdr:cxnSp macro="">
        <xdr:nvCxnSpPr>
          <xdr:cNvPr id="1155" name="Đường nối Thẳng 974">
            <a:extLst>
              <a:ext uri="{FF2B5EF4-FFF2-40B4-BE49-F238E27FC236}">
                <a16:creationId xmlns:a16="http://schemas.microsoft.com/office/drawing/2014/main" id="{00000000-0008-0000-0000-000083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6" name="Đường nối Thẳng 975">
            <a:extLst>
              <a:ext uri="{FF2B5EF4-FFF2-40B4-BE49-F238E27FC236}">
                <a16:creationId xmlns:a16="http://schemas.microsoft.com/office/drawing/2014/main" id="{00000000-0008-0000-0000-000084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162</xdr:row>
      <xdr:rowOff>32846</xdr:rowOff>
    </xdr:from>
    <xdr:to>
      <xdr:col>12</xdr:col>
      <xdr:colOff>499246</xdr:colOff>
      <xdr:row>162</xdr:row>
      <xdr:rowOff>214148</xdr:rowOff>
    </xdr:to>
    <xdr:grpSp>
      <xdr:nvGrpSpPr>
        <xdr:cNvPr id="1157" name="Nhóm 985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GrpSpPr/>
      </xdr:nvGrpSpPr>
      <xdr:grpSpPr>
        <a:xfrm>
          <a:off x="6467049" y="39711275"/>
          <a:ext cx="128197" cy="181302"/>
          <a:chOff x="10055012" y="2326727"/>
          <a:chExt cx="128197" cy="181302"/>
        </a:xfrm>
      </xdr:grpSpPr>
      <xdr:cxnSp macro="">
        <xdr:nvCxnSpPr>
          <xdr:cNvPr id="1158" name="Đường nối Thẳng 986">
            <a:extLst>
              <a:ext uri="{FF2B5EF4-FFF2-40B4-BE49-F238E27FC236}">
                <a16:creationId xmlns:a16="http://schemas.microsoft.com/office/drawing/2014/main" id="{00000000-0008-0000-0000-000086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9" name="Đường nối Thẳng 987">
            <a:extLst>
              <a:ext uri="{FF2B5EF4-FFF2-40B4-BE49-F238E27FC236}">
                <a16:creationId xmlns:a16="http://schemas.microsoft.com/office/drawing/2014/main" id="{00000000-0008-0000-0000-000087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59</xdr:row>
      <xdr:rowOff>32846</xdr:rowOff>
    </xdr:from>
    <xdr:to>
      <xdr:col>12</xdr:col>
      <xdr:colOff>499246</xdr:colOff>
      <xdr:row>59</xdr:row>
      <xdr:rowOff>214148</xdr:rowOff>
    </xdr:to>
    <xdr:grpSp>
      <xdr:nvGrpSpPr>
        <xdr:cNvPr id="1160" name="Nhóm 1138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GrpSpPr/>
      </xdr:nvGrpSpPr>
      <xdr:grpSpPr>
        <a:xfrm>
          <a:off x="6467049" y="14483632"/>
          <a:ext cx="128197" cy="181302"/>
          <a:chOff x="10055012" y="2326727"/>
          <a:chExt cx="128197" cy="181302"/>
        </a:xfrm>
      </xdr:grpSpPr>
      <xdr:cxnSp macro="">
        <xdr:nvCxnSpPr>
          <xdr:cNvPr id="1161" name="Đường nối Thẳng 1139">
            <a:extLst>
              <a:ext uri="{FF2B5EF4-FFF2-40B4-BE49-F238E27FC236}">
                <a16:creationId xmlns:a16="http://schemas.microsoft.com/office/drawing/2014/main" id="{00000000-0008-0000-0000-000089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2" name="Đường nối Thẳng 1140">
            <a:extLst>
              <a:ext uri="{FF2B5EF4-FFF2-40B4-BE49-F238E27FC236}">
                <a16:creationId xmlns:a16="http://schemas.microsoft.com/office/drawing/2014/main" id="{00000000-0008-0000-0000-00008A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60</xdr:row>
      <xdr:rowOff>42046</xdr:rowOff>
    </xdr:from>
    <xdr:to>
      <xdr:col>11</xdr:col>
      <xdr:colOff>416467</xdr:colOff>
      <xdr:row>60</xdr:row>
      <xdr:rowOff>223348</xdr:rowOff>
    </xdr:to>
    <xdr:grpSp>
      <xdr:nvGrpSpPr>
        <xdr:cNvPr id="1163" name="Nhóm 1150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GrpSpPr/>
      </xdr:nvGrpSpPr>
      <xdr:grpSpPr>
        <a:xfrm>
          <a:off x="5593655" y="14737760"/>
          <a:ext cx="143205" cy="181302"/>
          <a:chOff x="10150364" y="1872155"/>
          <a:chExt cx="143205" cy="181302"/>
        </a:xfrm>
      </xdr:grpSpPr>
      <xdr:cxnSp macro="">
        <xdr:nvCxnSpPr>
          <xdr:cNvPr id="1164" name="Đường nối Thẳng 1151">
            <a:extLst>
              <a:ext uri="{FF2B5EF4-FFF2-40B4-BE49-F238E27FC236}">
                <a16:creationId xmlns:a16="http://schemas.microsoft.com/office/drawing/2014/main" id="{00000000-0008-0000-0000-00008C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5" name="Đường nối Thẳng 1152">
            <a:extLst>
              <a:ext uri="{FF2B5EF4-FFF2-40B4-BE49-F238E27FC236}">
                <a16:creationId xmlns:a16="http://schemas.microsoft.com/office/drawing/2014/main" id="{00000000-0008-0000-0000-00008D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80</xdr:row>
      <xdr:rowOff>42046</xdr:rowOff>
    </xdr:from>
    <xdr:to>
      <xdr:col>11</xdr:col>
      <xdr:colOff>416467</xdr:colOff>
      <xdr:row>80</xdr:row>
      <xdr:rowOff>223348</xdr:rowOff>
    </xdr:to>
    <xdr:grpSp>
      <xdr:nvGrpSpPr>
        <xdr:cNvPr id="1166" name="Nhóm 1186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GrpSpPr/>
      </xdr:nvGrpSpPr>
      <xdr:grpSpPr>
        <a:xfrm>
          <a:off x="5593655" y="19636332"/>
          <a:ext cx="143205" cy="181302"/>
          <a:chOff x="10150364" y="1872155"/>
          <a:chExt cx="143205" cy="181302"/>
        </a:xfrm>
      </xdr:grpSpPr>
      <xdr:cxnSp macro="">
        <xdr:nvCxnSpPr>
          <xdr:cNvPr id="1167" name="Đường nối Thẳng 1187">
            <a:extLst>
              <a:ext uri="{FF2B5EF4-FFF2-40B4-BE49-F238E27FC236}">
                <a16:creationId xmlns:a16="http://schemas.microsoft.com/office/drawing/2014/main" id="{00000000-0008-0000-0000-00008F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8" name="Đường nối Thẳng 1188">
            <a:extLst>
              <a:ext uri="{FF2B5EF4-FFF2-40B4-BE49-F238E27FC236}">
                <a16:creationId xmlns:a16="http://schemas.microsoft.com/office/drawing/2014/main" id="{00000000-0008-0000-0000-000090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84</xdr:row>
      <xdr:rowOff>32846</xdr:rowOff>
    </xdr:from>
    <xdr:to>
      <xdr:col>12</xdr:col>
      <xdr:colOff>499246</xdr:colOff>
      <xdr:row>84</xdr:row>
      <xdr:rowOff>214148</xdr:rowOff>
    </xdr:to>
    <xdr:grpSp>
      <xdr:nvGrpSpPr>
        <xdr:cNvPr id="1169" name="Nhóm 1189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GrpSpPr/>
      </xdr:nvGrpSpPr>
      <xdr:grpSpPr>
        <a:xfrm>
          <a:off x="6467049" y="20606846"/>
          <a:ext cx="128197" cy="181302"/>
          <a:chOff x="10055012" y="2326727"/>
          <a:chExt cx="128197" cy="181302"/>
        </a:xfrm>
      </xdr:grpSpPr>
      <xdr:cxnSp macro="">
        <xdr:nvCxnSpPr>
          <xdr:cNvPr id="1170" name="Đường nối Thẳng 1190">
            <a:extLst>
              <a:ext uri="{FF2B5EF4-FFF2-40B4-BE49-F238E27FC236}">
                <a16:creationId xmlns:a16="http://schemas.microsoft.com/office/drawing/2014/main" id="{00000000-0008-0000-0000-000092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1" name="Đường nối Thẳng 1191">
            <a:extLst>
              <a:ext uri="{FF2B5EF4-FFF2-40B4-BE49-F238E27FC236}">
                <a16:creationId xmlns:a16="http://schemas.microsoft.com/office/drawing/2014/main" id="{00000000-0008-0000-0000-000093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90</xdr:row>
      <xdr:rowOff>32846</xdr:rowOff>
    </xdr:from>
    <xdr:to>
      <xdr:col>12</xdr:col>
      <xdr:colOff>499246</xdr:colOff>
      <xdr:row>90</xdr:row>
      <xdr:rowOff>214148</xdr:rowOff>
    </xdr:to>
    <xdr:grpSp>
      <xdr:nvGrpSpPr>
        <xdr:cNvPr id="1172" name="Nhóm 119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GrpSpPr/>
      </xdr:nvGrpSpPr>
      <xdr:grpSpPr>
        <a:xfrm>
          <a:off x="6467049" y="22076417"/>
          <a:ext cx="128197" cy="181302"/>
          <a:chOff x="10055012" y="2326727"/>
          <a:chExt cx="128197" cy="181302"/>
        </a:xfrm>
      </xdr:grpSpPr>
      <xdr:cxnSp macro="">
        <xdr:nvCxnSpPr>
          <xdr:cNvPr id="1173" name="Đường nối Thẳng 1193">
            <a:extLst>
              <a:ext uri="{FF2B5EF4-FFF2-40B4-BE49-F238E27FC236}">
                <a16:creationId xmlns:a16="http://schemas.microsoft.com/office/drawing/2014/main" id="{00000000-0008-0000-0000-000095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4" name="Đường nối Thẳng 1194">
            <a:extLst>
              <a:ext uri="{FF2B5EF4-FFF2-40B4-BE49-F238E27FC236}">
                <a16:creationId xmlns:a16="http://schemas.microsoft.com/office/drawing/2014/main" id="{00000000-0008-0000-0000-000096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280589</xdr:colOff>
      <xdr:row>284</xdr:row>
      <xdr:rowOff>20065</xdr:rowOff>
    </xdr:from>
    <xdr:to>
      <xdr:col>11</xdr:col>
      <xdr:colOff>423794</xdr:colOff>
      <xdr:row>284</xdr:row>
      <xdr:rowOff>201367</xdr:rowOff>
    </xdr:to>
    <xdr:grpSp>
      <xdr:nvGrpSpPr>
        <xdr:cNvPr id="1175" name="Nhóm 1195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GrpSpPr/>
      </xdr:nvGrpSpPr>
      <xdr:grpSpPr>
        <a:xfrm>
          <a:off x="5600982" y="69579779"/>
          <a:ext cx="143205" cy="181302"/>
          <a:chOff x="10150364" y="1872155"/>
          <a:chExt cx="143205" cy="181302"/>
        </a:xfrm>
      </xdr:grpSpPr>
      <xdr:cxnSp macro="">
        <xdr:nvCxnSpPr>
          <xdr:cNvPr id="1176" name="Đường nối Thẳng 1196">
            <a:extLst>
              <a:ext uri="{FF2B5EF4-FFF2-40B4-BE49-F238E27FC236}">
                <a16:creationId xmlns:a16="http://schemas.microsoft.com/office/drawing/2014/main" id="{00000000-0008-0000-0000-000098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7" name="Đường nối Thẳng 1197">
            <a:extLst>
              <a:ext uri="{FF2B5EF4-FFF2-40B4-BE49-F238E27FC236}">
                <a16:creationId xmlns:a16="http://schemas.microsoft.com/office/drawing/2014/main" id="{00000000-0008-0000-0000-000099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49</xdr:row>
      <xdr:rowOff>32846</xdr:rowOff>
    </xdr:from>
    <xdr:to>
      <xdr:col>12</xdr:col>
      <xdr:colOff>499246</xdr:colOff>
      <xdr:row>49</xdr:row>
      <xdr:rowOff>214148</xdr:rowOff>
    </xdr:to>
    <xdr:grpSp>
      <xdr:nvGrpSpPr>
        <xdr:cNvPr id="1178" name="Nhóm 136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GrpSpPr/>
      </xdr:nvGrpSpPr>
      <xdr:grpSpPr>
        <a:xfrm>
          <a:off x="6467049" y="12034346"/>
          <a:ext cx="128197" cy="181302"/>
          <a:chOff x="10055012" y="2326727"/>
          <a:chExt cx="128197" cy="181302"/>
        </a:xfrm>
      </xdr:grpSpPr>
      <xdr:cxnSp macro="">
        <xdr:nvCxnSpPr>
          <xdr:cNvPr id="1179" name="Đường nối Thẳng 137">
            <a:extLst>
              <a:ext uri="{FF2B5EF4-FFF2-40B4-BE49-F238E27FC236}">
                <a16:creationId xmlns:a16="http://schemas.microsoft.com/office/drawing/2014/main" id="{00000000-0008-0000-0000-00009B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0" name="Đường nối Thẳng 138">
            <a:extLst>
              <a:ext uri="{FF2B5EF4-FFF2-40B4-BE49-F238E27FC236}">
                <a16:creationId xmlns:a16="http://schemas.microsoft.com/office/drawing/2014/main" id="{00000000-0008-0000-0000-00009C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53</xdr:row>
      <xdr:rowOff>32846</xdr:rowOff>
    </xdr:from>
    <xdr:to>
      <xdr:col>12</xdr:col>
      <xdr:colOff>499246</xdr:colOff>
      <xdr:row>53</xdr:row>
      <xdr:rowOff>214148</xdr:rowOff>
    </xdr:to>
    <xdr:grpSp>
      <xdr:nvGrpSpPr>
        <xdr:cNvPr id="1181" name="Nhóm 160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GrpSpPr/>
      </xdr:nvGrpSpPr>
      <xdr:grpSpPr>
        <a:xfrm>
          <a:off x="6467049" y="13014060"/>
          <a:ext cx="128197" cy="181302"/>
          <a:chOff x="10055012" y="2326727"/>
          <a:chExt cx="128197" cy="181302"/>
        </a:xfrm>
      </xdr:grpSpPr>
      <xdr:cxnSp macro="">
        <xdr:nvCxnSpPr>
          <xdr:cNvPr id="1182" name="Đường nối Thẳng 161">
            <a:extLst>
              <a:ext uri="{FF2B5EF4-FFF2-40B4-BE49-F238E27FC236}">
                <a16:creationId xmlns:a16="http://schemas.microsoft.com/office/drawing/2014/main" id="{00000000-0008-0000-0000-00009E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3" name="Đường nối Thẳng 162">
            <a:extLst>
              <a:ext uri="{FF2B5EF4-FFF2-40B4-BE49-F238E27FC236}">
                <a16:creationId xmlns:a16="http://schemas.microsoft.com/office/drawing/2014/main" id="{00000000-0008-0000-0000-00009F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273262</xdr:colOff>
      <xdr:row>66</xdr:row>
      <xdr:rowOff>42046</xdr:rowOff>
    </xdr:from>
    <xdr:to>
      <xdr:col>11</xdr:col>
      <xdr:colOff>416467</xdr:colOff>
      <xdr:row>66</xdr:row>
      <xdr:rowOff>223348</xdr:rowOff>
    </xdr:to>
    <xdr:grpSp>
      <xdr:nvGrpSpPr>
        <xdr:cNvPr id="1184" name="Nhóm 199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GrpSpPr/>
      </xdr:nvGrpSpPr>
      <xdr:grpSpPr>
        <a:xfrm>
          <a:off x="5593655" y="16207332"/>
          <a:ext cx="143205" cy="181302"/>
          <a:chOff x="10150364" y="1872155"/>
          <a:chExt cx="143205" cy="181302"/>
        </a:xfrm>
      </xdr:grpSpPr>
      <xdr:cxnSp macro="">
        <xdr:nvCxnSpPr>
          <xdr:cNvPr id="1185" name="Đường nối Thẳng 200">
            <a:extLst>
              <a:ext uri="{FF2B5EF4-FFF2-40B4-BE49-F238E27FC236}">
                <a16:creationId xmlns:a16="http://schemas.microsoft.com/office/drawing/2014/main" id="{00000000-0008-0000-0000-0000A1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6" name="Đường nối Thẳng 201">
            <a:extLst>
              <a:ext uri="{FF2B5EF4-FFF2-40B4-BE49-F238E27FC236}">
                <a16:creationId xmlns:a16="http://schemas.microsoft.com/office/drawing/2014/main" id="{00000000-0008-0000-0000-0000A2040000}"/>
              </a:ext>
            </a:extLst>
          </xdr:cNvPr>
          <xdr:cNvCxnSpPr/>
        </xdr:nvCxnSpPr>
        <xdr:spPr>
          <a:xfrm>
            <a:off x="1015036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371049</xdr:colOff>
      <xdr:row>65</xdr:row>
      <xdr:rowOff>32846</xdr:rowOff>
    </xdr:from>
    <xdr:to>
      <xdr:col>12</xdr:col>
      <xdr:colOff>499246</xdr:colOff>
      <xdr:row>65</xdr:row>
      <xdr:rowOff>214148</xdr:rowOff>
    </xdr:to>
    <xdr:grpSp>
      <xdr:nvGrpSpPr>
        <xdr:cNvPr id="1187" name="Nhóm 160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GrpSpPr/>
      </xdr:nvGrpSpPr>
      <xdr:grpSpPr>
        <a:xfrm>
          <a:off x="6467049" y="15953203"/>
          <a:ext cx="128197" cy="181302"/>
          <a:chOff x="10055012" y="2326727"/>
          <a:chExt cx="128197" cy="181302"/>
        </a:xfrm>
      </xdr:grpSpPr>
      <xdr:cxnSp macro="">
        <xdr:nvCxnSpPr>
          <xdr:cNvPr id="1188" name="Đường nối Thẳng 161">
            <a:extLst>
              <a:ext uri="{FF2B5EF4-FFF2-40B4-BE49-F238E27FC236}">
                <a16:creationId xmlns:a16="http://schemas.microsoft.com/office/drawing/2014/main" id="{00000000-0008-0000-0000-0000A4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9" name="Đường nối Thẳng 162">
            <a:extLst>
              <a:ext uri="{FF2B5EF4-FFF2-40B4-BE49-F238E27FC236}">
                <a16:creationId xmlns:a16="http://schemas.microsoft.com/office/drawing/2014/main" id="{00000000-0008-0000-0000-0000A5040000}"/>
              </a:ext>
            </a:extLst>
          </xdr:cNvPr>
          <xdr:cNvCxnSpPr/>
        </xdr:nvCxnSpPr>
        <xdr:spPr>
          <a:xfrm>
            <a:off x="10057087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284093</xdr:colOff>
      <xdr:row>6</xdr:row>
      <xdr:rowOff>42241</xdr:rowOff>
    </xdr:from>
    <xdr:to>
      <xdr:col>11</xdr:col>
      <xdr:colOff>411930</xdr:colOff>
      <xdr:row>6</xdr:row>
      <xdr:rowOff>225613</xdr:rowOff>
    </xdr:to>
    <xdr:grpSp>
      <xdr:nvGrpSpPr>
        <xdr:cNvPr id="2" name="Nhó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6244022" y="1743134"/>
          <a:ext cx="127837" cy="183372"/>
          <a:chOff x="9930562" y="2326727"/>
          <a:chExt cx="127837" cy="181302"/>
        </a:xfrm>
      </xdr:grpSpPr>
      <xdr:cxnSp macro="">
        <xdr:nvCxnSpPr>
          <xdr:cNvPr id="3" name="Đường nối Thẳng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Đường nối Thẳng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8</xdr:row>
      <xdr:rowOff>42242</xdr:rowOff>
    </xdr:from>
    <xdr:to>
      <xdr:col>12</xdr:col>
      <xdr:colOff>472909</xdr:colOff>
      <xdr:row>8</xdr:row>
      <xdr:rowOff>223544</xdr:rowOff>
    </xdr:to>
    <xdr:grpSp>
      <xdr:nvGrpSpPr>
        <xdr:cNvPr id="5" name="Nhó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7058203" y="2232992"/>
          <a:ext cx="136635" cy="181302"/>
          <a:chOff x="10281744" y="1872155"/>
          <a:chExt cx="136635" cy="181302"/>
        </a:xfrm>
      </xdr:grpSpPr>
      <xdr:cxnSp macro="">
        <xdr:nvCxnSpPr>
          <xdr:cNvPr id="6" name="Đường nối Thẳng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Đường nối Thẳng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9</xdr:row>
      <xdr:rowOff>42242</xdr:rowOff>
    </xdr:from>
    <xdr:to>
      <xdr:col>12</xdr:col>
      <xdr:colOff>472909</xdr:colOff>
      <xdr:row>9</xdr:row>
      <xdr:rowOff>223544</xdr:rowOff>
    </xdr:to>
    <xdr:grpSp>
      <xdr:nvGrpSpPr>
        <xdr:cNvPr id="8" name="Nhó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7058203" y="2477921"/>
          <a:ext cx="136635" cy="181302"/>
          <a:chOff x="10281744" y="1872155"/>
          <a:chExt cx="136635" cy="181302"/>
        </a:xfrm>
      </xdr:grpSpPr>
      <xdr:cxnSp macro="">
        <xdr:nvCxnSpPr>
          <xdr:cNvPr id="9" name="Đường nối Thẳng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Đường nối Thẳng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10</xdr:row>
      <xdr:rowOff>42242</xdr:rowOff>
    </xdr:from>
    <xdr:to>
      <xdr:col>12</xdr:col>
      <xdr:colOff>472909</xdr:colOff>
      <xdr:row>10</xdr:row>
      <xdr:rowOff>223544</xdr:rowOff>
    </xdr:to>
    <xdr:grpSp>
      <xdr:nvGrpSpPr>
        <xdr:cNvPr id="11" name="Nhóm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7058203" y="2722849"/>
          <a:ext cx="136635" cy="181302"/>
          <a:chOff x="10281744" y="1872155"/>
          <a:chExt cx="136635" cy="181302"/>
        </a:xfrm>
      </xdr:grpSpPr>
      <xdr:cxnSp macro="">
        <xdr:nvCxnSpPr>
          <xdr:cNvPr id="12" name="Đường nối Thẳng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Đường nối Thẳng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11</xdr:row>
      <xdr:rowOff>42241</xdr:rowOff>
    </xdr:from>
    <xdr:to>
      <xdr:col>11</xdr:col>
      <xdr:colOff>411930</xdr:colOff>
      <xdr:row>11</xdr:row>
      <xdr:rowOff>225613</xdr:rowOff>
    </xdr:to>
    <xdr:grpSp>
      <xdr:nvGrpSpPr>
        <xdr:cNvPr id="14" name="Nhóm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6244022" y="2967777"/>
          <a:ext cx="127837" cy="183372"/>
          <a:chOff x="9930562" y="2326727"/>
          <a:chExt cx="127837" cy="181302"/>
        </a:xfrm>
      </xdr:grpSpPr>
      <xdr:cxnSp macro="">
        <xdr:nvCxnSpPr>
          <xdr:cNvPr id="15" name="Đường nối Thẳng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Đường nối Thẳng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14</xdr:row>
      <xdr:rowOff>42242</xdr:rowOff>
    </xdr:from>
    <xdr:to>
      <xdr:col>12</xdr:col>
      <xdr:colOff>472909</xdr:colOff>
      <xdr:row>14</xdr:row>
      <xdr:rowOff>223544</xdr:rowOff>
    </xdr:to>
    <xdr:grpSp>
      <xdr:nvGrpSpPr>
        <xdr:cNvPr id="17" name="Nhóm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pSpPr/>
      </xdr:nvGrpSpPr>
      <xdr:grpSpPr>
        <a:xfrm>
          <a:off x="7058203" y="3702563"/>
          <a:ext cx="136635" cy="181302"/>
          <a:chOff x="10281744" y="1872155"/>
          <a:chExt cx="136635" cy="181302"/>
        </a:xfrm>
      </xdr:grpSpPr>
      <xdr:cxnSp macro="">
        <xdr:nvCxnSpPr>
          <xdr:cNvPr id="18" name="Đường nối Thẳng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Đường nối Thẳng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17</xdr:row>
      <xdr:rowOff>42242</xdr:rowOff>
    </xdr:from>
    <xdr:to>
      <xdr:col>12</xdr:col>
      <xdr:colOff>472909</xdr:colOff>
      <xdr:row>17</xdr:row>
      <xdr:rowOff>223544</xdr:rowOff>
    </xdr:to>
    <xdr:grpSp>
      <xdr:nvGrpSpPr>
        <xdr:cNvPr id="20" name="Nhóm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7058203" y="4437349"/>
          <a:ext cx="136635" cy="181302"/>
          <a:chOff x="10281744" y="1872155"/>
          <a:chExt cx="136635" cy="181302"/>
        </a:xfrm>
      </xdr:grpSpPr>
      <xdr:cxnSp macro="">
        <xdr:nvCxnSpPr>
          <xdr:cNvPr id="21" name="Đường nối Thẳng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Đường nối Thẳng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18</xdr:row>
      <xdr:rowOff>42242</xdr:rowOff>
    </xdr:from>
    <xdr:to>
      <xdr:col>12</xdr:col>
      <xdr:colOff>472909</xdr:colOff>
      <xdr:row>18</xdr:row>
      <xdr:rowOff>223544</xdr:rowOff>
    </xdr:to>
    <xdr:grpSp>
      <xdr:nvGrpSpPr>
        <xdr:cNvPr id="23" name="Nhóm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7058203" y="4682278"/>
          <a:ext cx="136635" cy="181302"/>
          <a:chOff x="10281744" y="1872155"/>
          <a:chExt cx="136635" cy="181302"/>
        </a:xfrm>
      </xdr:grpSpPr>
      <xdr:cxnSp macro="">
        <xdr:nvCxnSpPr>
          <xdr:cNvPr id="24" name="Đường nối Thẳng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Đường nối Thẳng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19</xdr:row>
      <xdr:rowOff>42242</xdr:rowOff>
    </xdr:from>
    <xdr:to>
      <xdr:col>12</xdr:col>
      <xdr:colOff>472909</xdr:colOff>
      <xdr:row>19</xdr:row>
      <xdr:rowOff>223544</xdr:rowOff>
    </xdr:to>
    <xdr:grpSp>
      <xdr:nvGrpSpPr>
        <xdr:cNvPr id="26" name="Nhóm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7058203" y="4927206"/>
          <a:ext cx="136635" cy="181302"/>
          <a:chOff x="10281744" y="1872155"/>
          <a:chExt cx="136635" cy="181302"/>
        </a:xfrm>
      </xdr:grpSpPr>
      <xdr:cxnSp macro="">
        <xdr:nvCxnSpPr>
          <xdr:cNvPr id="27" name="Đường nối Thẳng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Đường nối Thẳng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22</xdr:row>
      <xdr:rowOff>42242</xdr:rowOff>
    </xdr:from>
    <xdr:to>
      <xdr:col>12</xdr:col>
      <xdr:colOff>472909</xdr:colOff>
      <xdr:row>22</xdr:row>
      <xdr:rowOff>223544</xdr:rowOff>
    </xdr:to>
    <xdr:grpSp>
      <xdr:nvGrpSpPr>
        <xdr:cNvPr id="29" name="Nhóm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pSpPr/>
      </xdr:nvGrpSpPr>
      <xdr:grpSpPr>
        <a:xfrm>
          <a:off x="7058203" y="5661992"/>
          <a:ext cx="136635" cy="181302"/>
          <a:chOff x="10281744" y="1872155"/>
          <a:chExt cx="136635" cy="181302"/>
        </a:xfrm>
      </xdr:grpSpPr>
      <xdr:cxnSp macro="">
        <xdr:nvCxnSpPr>
          <xdr:cNvPr id="30" name="Đường nối Thẳng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Đường nối Thẳng 30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23</xdr:row>
      <xdr:rowOff>42242</xdr:rowOff>
    </xdr:from>
    <xdr:to>
      <xdr:col>12</xdr:col>
      <xdr:colOff>472909</xdr:colOff>
      <xdr:row>23</xdr:row>
      <xdr:rowOff>223544</xdr:rowOff>
    </xdr:to>
    <xdr:grpSp>
      <xdr:nvGrpSpPr>
        <xdr:cNvPr id="32" name="Nhóm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pSpPr/>
      </xdr:nvGrpSpPr>
      <xdr:grpSpPr>
        <a:xfrm>
          <a:off x="7058203" y="5906921"/>
          <a:ext cx="136635" cy="181302"/>
          <a:chOff x="10281744" y="1872155"/>
          <a:chExt cx="136635" cy="181302"/>
        </a:xfrm>
      </xdr:grpSpPr>
      <xdr:cxnSp macro="">
        <xdr:nvCxnSpPr>
          <xdr:cNvPr id="33" name="Đường nối Thẳng 3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Đường nối Thẳng 3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24</xdr:row>
      <xdr:rowOff>42242</xdr:rowOff>
    </xdr:from>
    <xdr:to>
      <xdr:col>12</xdr:col>
      <xdr:colOff>472909</xdr:colOff>
      <xdr:row>24</xdr:row>
      <xdr:rowOff>223544</xdr:rowOff>
    </xdr:to>
    <xdr:grpSp>
      <xdr:nvGrpSpPr>
        <xdr:cNvPr id="35" name="Nhó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pSpPr/>
      </xdr:nvGrpSpPr>
      <xdr:grpSpPr>
        <a:xfrm>
          <a:off x="7058203" y="6151849"/>
          <a:ext cx="136635" cy="181302"/>
          <a:chOff x="10281744" y="1872155"/>
          <a:chExt cx="136635" cy="181302"/>
        </a:xfrm>
      </xdr:grpSpPr>
      <xdr:cxnSp macro="">
        <xdr:nvCxnSpPr>
          <xdr:cNvPr id="36" name="Đường nối Thẳng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Đường nối Thẳng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27</xdr:row>
      <xdr:rowOff>42242</xdr:rowOff>
    </xdr:from>
    <xdr:to>
      <xdr:col>12</xdr:col>
      <xdr:colOff>472909</xdr:colOff>
      <xdr:row>27</xdr:row>
      <xdr:rowOff>223544</xdr:rowOff>
    </xdr:to>
    <xdr:grpSp>
      <xdr:nvGrpSpPr>
        <xdr:cNvPr id="38" name="Nhóm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/>
      </xdr:nvGrpSpPr>
      <xdr:grpSpPr>
        <a:xfrm>
          <a:off x="7058203" y="6886635"/>
          <a:ext cx="136635" cy="181302"/>
          <a:chOff x="10281744" y="1872155"/>
          <a:chExt cx="136635" cy="181302"/>
        </a:xfrm>
      </xdr:grpSpPr>
      <xdr:cxnSp macro="">
        <xdr:nvCxnSpPr>
          <xdr:cNvPr id="39" name="Đường nối Thẳng 3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Đường nối Thẳng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29</xdr:row>
      <xdr:rowOff>42242</xdr:rowOff>
    </xdr:from>
    <xdr:to>
      <xdr:col>12</xdr:col>
      <xdr:colOff>472909</xdr:colOff>
      <xdr:row>29</xdr:row>
      <xdr:rowOff>223544</xdr:rowOff>
    </xdr:to>
    <xdr:grpSp>
      <xdr:nvGrpSpPr>
        <xdr:cNvPr id="41" name="Nhóm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pSpPr/>
      </xdr:nvGrpSpPr>
      <xdr:grpSpPr>
        <a:xfrm>
          <a:off x="7058203" y="7376492"/>
          <a:ext cx="136635" cy="181302"/>
          <a:chOff x="10281744" y="1872155"/>
          <a:chExt cx="136635" cy="181302"/>
        </a:xfrm>
      </xdr:grpSpPr>
      <xdr:cxnSp macro="">
        <xdr:nvCxnSpPr>
          <xdr:cNvPr id="42" name="Đường nối Thẳng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Đường nối Thẳng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32</xdr:row>
      <xdr:rowOff>42242</xdr:rowOff>
    </xdr:from>
    <xdr:to>
      <xdr:col>12</xdr:col>
      <xdr:colOff>472909</xdr:colOff>
      <xdr:row>32</xdr:row>
      <xdr:rowOff>223544</xdr:rowOff>
    </xdr:to>
    <xdr:grpSp>
      <xdr:nvGrpSpPr>
        <xdr:cNvPr id="44" name="Nhóm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7058203" y="8111278"/>
          <a:ext cx="136635" cy="181302"/>
          <a:chOff x="10281744" y="1872155"/>
          <a:chExt cx="136635" cy="181302"/>
        </a:xfrm>
      </xdr:grpSpPr>
      <xdr:cxnSp macro="">
        <xdr:nvCxnSpPr>
          <xdr:cNvPr id="45" name="Đường nối Thẳng 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Đường nối Thẳng 45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34</xdr:row>
      <xdr:rowOff>42242</xdr:rowOff>
    </xdr:from>
    <xdr:to>
      <xdr:col>12</xdr:col>
      <xdr:colOff>472909</xdr:colOff>
      <xdr:row>34</xdr:row>
      <xdr:rowOff>223544</xdr:rowOff>
    </xdr:to>
    <xdr:grpSp>
      <xdr:nvGrpSpPr>
        <xdr:cNvPr id="47" name="Nhóm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GrpSpPr/>
      </xdr:nvGrpSpPr>
      <xdr:grpSpPr>
        <a:xfrm>
          <a:off x="7058203" y="8601135"/>
          <a:ext cx="136635" cy="181302"/>
          <a:chOff x="10281744" y="1872155"/>
          <a:chExt cx="136635" cy="181302"/>
        </a:xfrm>
      </xdr:grpSpPr>
      <xdr:cxnSp macro="">
        <xdr:nvCxnSpPr>
          <xdr:cNvPr id="48" name="Đường nối Thẳng 47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Đường nối Thẳng 4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39</xdr:row>
      <xdr:rowOff>42242</xdr:rowOff>
    </xdr:from>
    <xdr:to>
      <xdr:col>12</xdr:col>
      <xdr:colOff>472909</xdr:colOff>
      <xdr:row>39</xdr:row>
      <xdr:rowOff>223544</xdr:rowOff>
    </xdr:to>
    <xdr:grpSp>
      <xdr:nvGrpSpPr>
        <xdr:cNvPr id="50" name="Nhóm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pSpPr/>
      </xdr:nvGrpSpPr>
      <xdr:grpSpPr>
        <a:xfrm>
          <a:off x="7058203" y="9825778"/>
          <a:ext cx="136635" cy="181302"/>
          <a:chOff x="10281744" y="1872155"/>
          <a:chExt cx="136635" cy="181302"/>
        </a:xfrm>
      </xdr:grpSpPr>
      <xdr:cxnSp macro="">
        <xdr:nvCxnSpPr>
          <xdr:cNvPr id="51" name="Đường nối Thẳng 50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Đường nối Thẳng 51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41</xdr:row>
      <xdr:rowOff>42242</xdr:rowOff>
    </xdr:from>
    <xdr:to>
      <xdr:col>12</xdr:col>
      <xdr:colOff>472909</xdr:colOff>
      <xdr:row>41</xdr:row>
      <xdr:rowOff>223544</xdr:rowOff>
    </xdr:to>
    <xdr:grpSp>
      <xdr:nvGrpSpPr>
        <xdr:cNvPr id="53" name="Nhóm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GrpSpPr/>
      </xdr:nvGrpSpPr>
      <xdr:grpSpPr>
        <a:xfrm>
          <a:off x="7058203" y="10315635"/>
          <a:ext cx="136635" cy="181302"/>
          <a:chOff x="10281744" y="1872155"/>
          <a:chExt cx="136635" cy="181302"/>
        </a:xfrm>
      </xdr:grpSpPr>
      <xdr:cxnSp macro="">
        <xdr:nvCxnSpPr>
          <xdr:cNvPr id="54" name="Đường nối Thẳng 53"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Đường nối Thẳng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44</xdr:row>
      <xdr:rowOff>42242</xdr:rowOff>
    </xdr:from>
    <xdr:to>
      <xdr:col>12</xdr:col>
      <xdr:colOff>472909</xdr:colOff>
      <xdr:row>44</xdr:row>
      <xdr:rowOff>223544</xdr:rowOff>
    </xdr:to>
    <xdr:grpSp>
      <xdr:nvGrpSpPr>
        <xdr:cNvPr id="56" name="Nhóm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GrpSpPr/>
      </xdr:nvGrpSpPr>
      <xdr:grpSpPr>
        <a:xfrm>
          <a:off x="7058203" y="11050421"/>
          <a:ext cx="136635" cy="181302"/>
          <a:chOff x="10281744" y="1872155"/>
          <a:chExt cx="136635" cy="181302"/>
        </a:xfrm>
      </xdr:grpSpPr>
      <xdr:cxnSp macro="">
        <xdr:nvCxnSpPr>
          <xdr:cNvPr id="57" name="Đường nối Thẳng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Đường nối Thẳng 57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46</xdr:row>
      <xdr:rowOff>42242</xdr:rowOff>
    </xdr:from>
    <xdr:to>
      <xdr:col>12</xdr:col>
      <xdr:colOff>472909</xdr:colOff>
      <xdr:row>46</xdr:row>
      <xdr:rowOff>223544</xdr:rowOff>
    </xdr:to>
    <xdr:grpSp>
      <xdr:nvGrpSpPr>
        <xdr:cNvPr id="59" name="Nhóm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GrpSpPr/>
      </xdr:nvGrpSpPr>
      <xdr:grpSpPr>
        <a:xfrm>
          <a:off x="7058203" y="11540278"/>
          <a:ext cx="136635" cy="181302"/>
          <a:chOff x="10281744" y="1872155"/>
          <a:chExt cx="136635" cy="181302"/>
        </a:xfrm>
      </xdr:grpSpPr>
      <xdr:cxnSp macro="">
        <xdr:nvCxnSpPr>
          <xdr:cNvPr id="60" name="Đường nối Thẳng 59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Đường nối Thẳng 60"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49</xdr:row>
      <xdr:rowOff>42242</xdr:rowOff>
    </xdr:from>
    <xdr:to>
      <xdr:col>12</xdr:col>
      <xdr:colOff>472909</xdr:colOff>
      <xdr:row>49</xdr:row>
      <xdr:rowOff>223544</xdr:rowOff>
    </xdr:to>
    <xdr:grpSp>
      <xdr:nvGrpSpPr>
        <xdr:cNvPr id="62" name="Nhóm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GrpSpPr/>
      </xdr:nvGrpSpPr>
      <xdr:grpSpPr>
        <a:xfrm>
          <a:off x="7058203" y="12275063"/>
          <a:ext cx="136635" cy="181302"/>
          <a:chOff x="10281744" y="1872155"/>
          <a:chExt cx="136635" cy="181302"/>
        </a:xfrm>
      </xdr:grpSpPr>
      <xdr:cxnSp macro="">
        <xdr:nvCxnSpPr>
          <xdr:cNvPr id="63" name="Đường nối Thẳng 62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Đường nối Thẳng 63"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51</xdr:row>
      <xdr:rowOff>42242</xdr:rowOff>
    </xdr:from>
    <xdr:to>
      <xdr:col>12</xdr:col>
      <xdr:colOff>472909</xdr:colOff>
      <xdr:row>51</xdr:row>
      <xdr:rowOff>223544</xdr:rowOff>
    </xdr:to>
    <xdr:grpSp>
      <xdr:nvGrpSpPr>
        <xdr:cNvPr id="65" name="Nhóm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GrpSpPr/>
      </xdr:nvGrpSpPr>
      <xdr:grpSpPr>
        <a:xfrm>
          <a:off x="7058203" y="12764921"/>
          <a:ext cx="136635" cy="181302"/>
          <a:chOff x="10281744" y="1872155"/>
          <a:chExt cx="136635" cy="181302"/>
        </a:xfrm>
      </xdr:grpSpPr>
      <xdr:cxnSp macro="">
        <xdr:nvCxnSpPr>
          <xdr:cNvPr id="66" name="Đường nối Thẳng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Đường nối Thẳng 66"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56</xdr:row>
      <xdr:rowOff>42242</xdr:rowOff>
    </xdr:from>
    <xdr:to>
      <xdr:col>12</xdr:col>
      <xdr:colOff>472909</xdr:colOff>
      <xdr:row>56</xdr:row>
      <xdr:rowOff>223544</xdr:rowOff>
    </xdr:to>
    <xdr:grpSp>
      <xdr:nvGrpSpPr>
        <xdr:cNvPr id="71" name="Nhóm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GrpSpPr/>
      </xdr:nvGrpSpPr>
      <xdr:grpSpPr>
        <a:xfrm>
          <a:off x="7058203" y="13989563"/>
          <a:ext cx="136635" cy="181302"/>
          <a:chOff x="10281744" y="1872155"/>
          <a:chExt cx="136635" cy="181302"/>
        </a:xfrm>
      </xdr:grpSpPr>
      <xdr:cxnSp macro="">
        <xdr:nvCxnSpPr>
          <xdr:cNvPr id="72" name="Đường nối Thẳng 71">
            <a:extLst>
              <a:ext uri="{FF2B5EF4-FFF2-40B4-BE49-F238E27FC236}">
                <a16:creationId xmlns:a16="http://schemas.microsoft.com/office/drawing/2014/main" id="{00000000-0008-0000-0100-000048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Đường nối Thẳng 72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59</xdr:row>
      <xdr:rowOff>42242</xdr:rowOff>
    </xdr:from>
    <xdr:to>
      <xdr:col>12</xdr:col>
      <xdr:colOff>472909</xdr:colOff>
      <xdr:row>59</xdr:row>
      <xdr:rowOff>223544</xdr:rowOff>
    </xdr:to>
    <xdr:grpSp>
      <xdr:nvGrpSpPr>
        <xdr:cNvPr id="74" name="Nhóm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GrpSpPr/>
      </xdr:nvGrpSpPr>
      <xdr:grpSpPr>
        <a:xfrm>
          <a:off x="7058203" y="14724349"/>
          <a:ext cx="136635" cy="181302"/>
          <a:chOff x="10281744" y="1872155"/>
          <a:chExt cx="136635" cy="181302"/>
        </a:xfrm>
      </xdr:grpSpPr>
      <xdr:cxnSp macro="">
        <xdr:nvCxnSpPr>
          <xdr:cNvPr id="75" name="Đường nối Thẳng 74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Đường nối Thẳng 75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58</xdr:row>
      <xdr:rowOff>42242</xdr:rowOff>
    </xdr:from>
    <xdr:to>
      <xdr:col>12</xdr:col>
      <xdr:colOff>472909</xdr:colOff>
      <xdr:row>58</xdr:row>
      <xdr:rowOff>223544</xdr:rowOff>
    </xdr:to>
    <xdr:grpSp>
      <xdr:nvGrpSpPr>
        <xdr:cNvPr id="77" name="Nhóm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GrpSpPr/>
      </xdr:nvGrpSpPr>
      <xdr:grpSpPr>
        <a:xfrm>
          <a:off x="7058203" y="14479421"/>
          <a:ext cx="136635" cy="181302"/>
          <a:chOff x="10281744" y="1872155"/>
          <a:chExt cx="136635" cy="181302"/>
        </a:xfrm>
      </xdr:grpSpPr>
      <xdr:cxnSp macro="">
        <xdr:nvCxnSpPr>
          <xdr:cNvPr id="78" name="Đường nối Thẳng 77">
            <a:extLst>
              <a:ext uri="{FF2B5EF4-FFF2-40B4-BE49-F238E27FC236}">
                <a16:creationId xmlns:a16="http://schemas.microsoft.com/office/drawing/2014/main" id="{00000000-0008-0000-0100-00004E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Đường nối Thẳng 78">
            <a:extLst>
              <a:ext uri="{FF2B5EF4-FFF2-40B4-BE49-F238E27FC236}">
                <a16:creationId xmlns:a16="http://schemas.microsoft.com/office/drawing/2014/main" id="{00000000-0008-0000-0100-00004F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62</xdr:row>
      <xdr:rowOff>42242</xdr:rowOff>
    </xdr:from>
    <xdr:to>
      <xdr:col>12</xdr:col>
      <xdr:colOff>472909</xdr:colOff>
      <xdr:row>62</xdr:row>
      <xdr:rowOff>223544</xdr:rowOff>
    </xdr:to>
    <xdr:grpSp>
      <xdr:nvGrpSpPr>
        <xdr:cNvPr id="80" name="Nhóm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GrpSpPr/>
      </xdr:nvGrpSpPr>
      <xdr:grpSpPr>
        <a:xfrm>
          <a:off x="7058203" y="15459135"/>
          <a:ext cx="136635" cy="181302"/>
          <a:chOff x="10281744" y="1872155"/>
          <a:chExt cx="136635" cy="181302"/>
        </a:xfrm>
      </xdr:grpSpPr>
      <xdr:cxnSp macro="">
        <xdr:nvCxnSpPr>
          <xdr:cNvPr id="81" name="Đường nối Thẳng 80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Đường nối Thẳng 81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64</xdr:row>
      <xdr:rowOff>42242</xdr:rowOff>
    </xdr:from>
    <xdr:to>
      <xdr:col>12</xdr:col>
      <xdr:colOff>472909</xdr:colOff>
      <xdr:row>64</xdr:row>
      <xdr:rowOff>223544</xdr:rowOff>
    </xdr:to>
    <xdr:grpSp>
      <xdr:nvGrpSpPr>
        <xdr:cNvPr id="83" name="Nhóm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GrpSpPr/>
      </xdr:nvGrpSpPr>
      <xdr:grpSpPr>
        <a:xfrm>
          <a:off x="7058203" y="15948992"/>
          <a:ext cx="136635" cy="181302"/>
          <a:chOff x="10281744" y="1872155"/>
          <a:chExt cx="136635" cy="181302"/>
        </a:xfrm>
      </xdr:grpSpPr>
      <xdr:cxnSp macro="">
        <xdr:nvCxnSpPr>
          <xdr:cNvPr id="84" name="Đường nối Thẳng 83">
            <a:extLst>
              <a:ext uri="{FF2B5EF4-FFF2-40B4-BE49-F238E27FC236}">
                <a16:creationId xmlns:a16="http://schemas.microsoft.com/office/drawing/2014/main" id="{00000000-0008-0000-0100-000054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Đường nối Thẳng 84">
            <a:extLst>
              <a:ext uri="{FF2B5EF4-FFF2-40B4-BE49-F238E27FC236}">
                <a16:creationId xmlns:a16="http://schemas.microsoft.com/office/drawing/2014/main" id="{00000000-0008-0000-0100-000055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65</xdr:row>
      <xdr:rowOff>42242</xdr:rowOff>
    </xdr:from>
    <xdr:to>
      <xdr:col>12</xdr:col>
      <xdr:colOff>472909</xdr:colOff>
      <xdr:row>65</xdr:row>
      <xdr:rowOff>223544</xdr:rowOff>
    </xdr:to>
    <xdr:grpSp>
      <xdr:nvGrpSpPr>
        <xdr:cNvPr id="86" name="Nhóm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GrpSpPr/>
      </xdr:nvGrpSpPr>
      <xdr:grpSpPr>
        <a:xfrm>
          <a:off x="7058203" y="16193921"/>
          <a:ext cx="136635" cy="181302"/>
          <a:chOff x="10281744" y="1872155"/>
          <a:chExt cx="136635" cy="181302"/>
        </a:xfrm>
      </xdr:grpSpPr>
      <xdr:cxnSp macro="">
        <xdr:nvCxnSpPr>
          <xdr:cNvPr id="87" name="Đường nối Thẳng 86">
            <a:extLst>
              <a:ext uri="{FF2B5EF4-FFF2-40B4-BE49-F238E27FC236}">
                <a16:creationId xmlns:a16="http://schemas.microsoft.com/office/drawing/2014/main" id="{00000000-0008-0000-0100-000057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Đường nối Thẳng 87">
            <a:extLst>
              <a:ext uri="{FF2B5EF4-FFF2-40B4-BE49-F238E27FC236}">
                <a16:creationId xmlns:a16="http://schemas.microsoft.com/office/drawing/2014/main" id="{00000000-0008-0000-0100-000058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66</xdr:row>
      <xdr:rowOff>42242</xdr:rowOff>
    </xdr:from>
    <xdr:to>
      <xdr:col>12</xdr:col>
      <xdr:colOff>472909</xdr:colOff>
      <xdr:row>66</xdr:row>
      <xdr:rowOff>223544</xdr:rowOff>
    </xdr:to>
    <xdr:grpSp>
      <xdr:nvGrpSpPr>
        <xdr:cNvPr id="89" name="Nhóm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GrpSpPr/>
      </xdr:nvGrpSpPr>
      <xdr:grpSpPr>
        <a:xfrm>
          <a:off x="7058203" y="16438849"/>
          <a:ext cx="136635" cy="181302"/>
          <a:chOff x="10281744" y="1872155"/>
          <a:chExt cx="136635" cy="181302"/>
        </a:xfrm>
      </xdr:grpSpPr>
      <xdr:cxnSp macro="">
        <xdr:nvCxnSpPr>
          <xdr:cNvPr id="90" name="Đường nối Thẳng 89">
            <a:extLst>
              <a:ext uri="{FF2B5EF4-FFF2-40B4-BE49-F238E27FC236}">
                <a16:creationId xmlns:a16="http://schemas.microsoft.com/office/drawing/2014/main" id="{00000000-0008-0000-0100-00005A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Đường nối Thẳng 90">
            <a:extLst>
              <a:ext uri="{FF2B5EF4-FFF2-40B4-BE49-F238E27FC236}">
                <a16:creationId xmlns:a16="http://schemas.microsoft.com/office/drawing/2014/main" id="{00000000-0008-0000-0100-00005B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69</xdr:row>
      <xdr:rowOff>42242</xdr:rowOff>
    </xdr:from>
    <xdr:to>
      <xdr:col>12</xdr:col>
      <xdr:colOff>472909</xdr:colOff>
      <xdr:row>69</xdr:row>
      <xdr:rowOff>223544</xdr:rowOff>
    </xdr:to>
    <xdr:grpSp>
      <xdr:nvGrpSpPr>
        <xdr:cNvPr id="92" name="Nhóm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GrpSpPr/>
      </xdr:nvGrpSpPr>
      <xdr:grpSpPr>
        <a:xfrm>
          <a:off x="7058203" y="17173635"/>
          <a:ext cx="136635" cy="181302"/>
          <a:chOff x="10281744" y="1872155"/>
          <a:chExt cx="136635" cy="181302"/>
        </a:xfrm>
      </xdr:grpSpPr>
      <xdr:cxnSp macro="">
        <xdr:nvCxnSpPr>
          <xdr:cNvPr id="93" name="Đường nối Thẳng 92">
            <a:extLst>
              <a:ext uri="{FF2B5EF4-FFF2-40B4-BE49-F238E27FC236}">
                <a16:creationId xmlns:a16="http://schemas.microsoft.com/office/drawing/2014/main" id="{00000000-0008-0000-0100-00005D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Đường nối Thẳng 93">
            <a:extLst>
              <a:ext uri="{FF2B5EF4-FFF2-40B4-BE49-F238E27FC236}">
                <a16:creationId xmlns:a16="http://schemas.microsoft.com/office/drawing/2014/main" id="{00000000-0008-0000-0100-00005E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70</xdr:row>
      <xdr:rowOff>42242</xdr:rowOff>
    </xdr:from>
    <xdr:to>
      <xdr:col>12</xdr:col>
      <xdr:colOff>472909</xdr:colOff>
      <xdr:row>70</xdr:row>
      <xdr:rowOff>223544</xdr:rowOff>
    </xdr:to>
    <xdr:grpSp>
      <xdr:nvGrpSpPr>
        <xdr:cNvPr id="95" name="Nhóm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GrpSpPr/>
      </xdr:nvGrpSpPr>
      <xdr:grpSpPr>
        <a:xfrm>
          <a:off x="7058203" y="17418563"/>
          <a:ext cx="136635" cy="181302"/>
          <a:chOff x="10281744" y="1872155"/>
          <a:chExt cx="136635" cy="181302"/>
        </a:xfrm>
      </xdr:grpSpPr>
      <xdr:cxnSp macro="">
        <xdr:nvCxnSpPr>
          <xdr:cNvPr id="96" name="Đường nối Thẳng 95">
            <a:extLst>
              <a:ext uri="{FF2B5EF4-FFF2-40B4-BE49-F238E27FC236}">
                <a16:creationId xmlns:a16="http://schemas.microsoft.com/office/drawing/2014/main" id="{00000000-0008-0000-0100-000060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Đường nối Thẳng 96">
            <a:extLst>
              <a:ext uri="{FF2B5EF4-FFF2-40B4-BE49-F238E27FC236}">
                <a16:creationId xmlns:a16="http://schemas.microsoft.com/office/drawing/2014/main" id="{00000000-0008-0000-0100-000061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71</xdr:row>
      <xdr:rowOff>42242</xdr:rowOff>
    </xdr:from>
    <xdr:to>
      <xdr:col>12</xdr:col>
      <xdr:colOff>472909</xdr:colOff>
      <xdr:row>71</xdr:row>
      <xdr:rowOff>223544</xdr:rowOff>
    </xdr:to>
    <xdr:grpSp>
      <xdr:nvGrpSpPr>
        <xdr:cNvPr id="98" name="Nhóm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GrpSpPr/>
      </xdr:nvGrpSpPr>
      <xdr:grpSpPr>
        <a:xfrm>
          <a:off x="7058203" y="17663492"/>
          <a:ext cx="136635" cy="181302"/>
          <a:chOff x="10281744" y="1872155"/>
          <a:chExt cx="136635" cy="181302"/>
        </a:xfrm>
      </xdr:grpSpPr>
      <xdr:cxnSp macro="">
        <xdr:nvCxnSpPr>
          <xdr:cNvPr id="99" name="Đường nối Thẳng 98">
            <a:extLst>
              <a:ext uri="{FF2B5EF4-FFF2-40B4-BE49-F238E27FC236}">
                <a16:creationId xmlns:a16="http://schemas.microsoft.com/office/drawing/2014/main" id="{00000000-0008-0000-0100-000063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Đường nối Thẳng 99">
            <a:extLst>
              <a:ext uri="{FF2B5EF4-FFF2-40B4-BE49-F238E27FC236}">
                <a16:creationId xmlns:a16="http://schemas.microsoft.com/office/drawing/2014/main" id="{00000000-0008-0000-0100-000064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74</xdr:row>
      <xdr:rowOff>42242</xdr:rowOff>
    </xdr:from>
    <xdr:to>
      <xdr:col>12</xdr:col>
      <xdr:colOff>472909</xdr:colOff>
      <xdr:row>74</xdr:row>
      <xdr:rowOff>223544</xdr:rowOff>
    </xdr:to>
    <xdr:grpSp>
      <xdr:nvGrpSpPr>
        <xdr:cNvPr id="101" name="Nhóm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GrpSpPr/>
      </xdr:nvGrpSpPr>
      <xdr:grpSpPr>
        <a:xfrm>
          <a:off x="7058203" y="18398278"/>
          <a:ext cx="136635" cy="181302"/>
          <a:chOff x="10281744" y="1872155"/>
          <a:chExt cx="136635" cy="181302"/>
        </a:xfrm>
      </xdr:grpSpPr>
      <xdr:cxnSp macro="">
        <xdr:nvCxnSpPr>
          <xdr:cNvPr id="102" name="Đường nối Thẳng 101">
            <a:extLst>
              <a:ext uri="{FF2B5EF4-FFF2-40B4-BE49-F238E27FC236}">
                <a16:creationId xmlns:a16="http://schemas.microsoft.com/office/drawing/2014/main" id="{00000000-0008-0000-0100-000066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Đường nối Thẳng 102">
            <a:extLst>
              <a:ext uri="{FF2B5EF4-FFF2-40B4-BE49-F238E27FC236}">
                <a16:creationId xmlns:a16="http://schemas.microsoft.com/office/drawing/2014/main" id="{00000000-0008-0000-0100-000067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75</xdr:row>
      <xdr:rowOff>42242</xdr:rowOff>
    </xdr:from>
    <xdr:to>
      <xdr:col>12</xdr:col>
      <xdr:colOff>472909</xdr:colOff>
      <xdr:row>75</xdr:row>
      <xdr:rowOff>223544</xdr:rowOff>
    </xdr:to>
    <xdr:grpSp>
      <xdr:nvGrpSpPr>
        <xdr:cNvPr id="104" name="Nhóm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GrpSpPr/>
      </xdr:nvGrpSpPr>
      <xdr:grpSpPr>
        <a:xfrm>
          <a:off x="7058203" y="18643206"/>
          <a:ext cx="136635" cy="181302"/>
          <a:chOff x="10281744" y="1872155"/>
          <a:chExt cx="136635" cy="181302"/>
        </a:xfrm>
      </xdr:grpSpPr>
      <xdr:cxnSp macro="">
        <xdr:nvCxnSpPr>
          <xdr:cNvPr id="105" name="Đường nối Thẳng 104">
            <a:extLst>
              <a:ext uri="{FF2B5EF4-FFF2-40B4-BE49-F238E27FC236}">
                <a16:creationId xmlns:a16="http://schemas.microsoft.com/office/drawing/2014/main" id="{00000000-0008-0000-0100-000069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Đường nối Thẳng 105">
            <a:extLst>
              <a:ext uri="{FF2B5EF4-FFF2-40B4-BE49-F238E27FC236}">
                <a16:creationId xmlns:a16="http://schemas.microsoft.com/office/drawing/2014/main" id="{00000000-0008-0000-0100-00006A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76</xdr:row>
      <xdr:rowOff>42242</xdr:rowOff>
    </xdr:from>
    <xdr:to>
      <xdr:col>12</xdr:col>
      <xdr:colOff>472909</xdr:colOff>
      <xdr:row>76</xdr:row>
      <xdr:rowOff>223544</xdr:rowOff>
    </xdr:to>
    <xdr:grpSp>
      <xdr:nvGrpSpPr>
        <xdr:cNvPr id="107" name="Nhóm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GrpSpPr/>
      </xdr:nvGrpSpPr>
      <xdr:grpSpPr>
        <a:xfrm>
          <a:off x="7058203" y="18888135"/>
          <a:ext cx="136635" cy="181302"/>
          <a:chOff x="10281744" y="1872155"/>
          <a:chExt cx="136635" cy="181302"/>
        </a:xfrm>
      </xdr:grpSpPr>
      <xdr:cxnSp macro="">
        <xdr:nvCxnSpPr>
          <xdr:cNvPr id="108" name="Đường nối Thẳng 107">
            <a:extLst>
              <a:ext uri="{FF2B5EF4-FFF2-40B4-BE49-F238E27FC236}">
                <a16:creationId xmlns:a16="http://schemas.microsoft.com/office/drawing/2014/main" id="{00000000-0008-0000-0100-00006C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Đường nối Thẳng 108">
            <a:extLst>
              <a:ext uri="{FF2B5EF4-FFF2-40B4-BE49-F238E27FC236}">
                <a16:creationId xmlns:a16="http://schemas.microsoft.com/office/drawing/2014/main" id="{00000000-0008-0000-0100-00006D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77</xdr:row>
      <xdr:rowOff>42242</xdr:rowOff>
    </xdr:from>
    <xdr:to>
      <xdr:col>12</xdr:col>
      <xdr:colOff>472909</xdr:colOff>
      <xdr:row>77</xdr:row>
      <xdr:rowOff>223544</xdr:rowOff>
    </xdr:to>
    <xdr:grpSp>
      <xdr:nvGrpSpPr>
        <xdr:cNvPr id="110" name="Nhóm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GrpSpPr/>
      </xdr:nvGrpSpPr>
      <xdr:grpSpPr>
        <a:xfrm>
          <a:off x="7058203" y="19133063"/>
          <a:ext cx="136635" cy="181302"/>
          <a:chOff x="10281744" y="1872155"/>
          <a:chExt cx="136635" cy="181302"/>
        </a:xfrm>
      </xdr:grpSpPr>
      <xdr:cxnSp macro="">
        <xdr:nvCxnSpPr>
          <xdr:cNvPr id="111" name="Đường nối Thẳng 110">
            <a:extLst>
              <a:ext uri="{FF2B5EF4-FFF2-40B4-BE49-F238E27FC236}">
                <a16:creationId xmlns:a16="http://schemas.microsoft.com/office/drawing/2014/main" id="{00000000-0008-0000-0100-00006F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Đường nối Thẳng 111">
            <a:extLst>
              <a:ext uri="{FF2B5EF4-FFF2-40B4-BE49-F238E27FC236}">
                <a16:creationId xmlns:a16="http://schemas.microsoft.com/office/drawing/2014/main" id="{00000000-0008-0000-0100-000070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79</xdr:row>
      <xdr:rowOff>42242</xdr:rowOff>
    </xdr:from>
    <xdr:to>
      <xdr:col>12</xdr:col>
      <xdr:colOff>472909</xdr:colOff>
      <xdr:row>79</xdr:row>
      <xdr:rowOff>223544</xdr:rowOff>
    </xdr:to>
    <xdr:grpSp>
      <xdr:nvGrpSpPr>
        <xdr:cNvPr id="113" name="Nhóm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GrpSpPr/>
      </xdr:nvGrpSpPr>
      <xdr:grpSpPr>
        <a:xfrm>
          <a:off x="7058203" y="19622921"/>
          <a:ext cx="136635" cy="181302"/>
          <a:chOff x="10281744" y="1872155"/>
          <a:chExt cx="136635" cy="181302"/>
        </a:xfrm>
      </xdr:grpSpPr>
      <xdr:cxnSp macro="">
        <xdr:nvCxnSpPr>
          <xdr:cNvPr id="114" name="Đường nối Thẳng 113">
            <a:extLst>
              <a:ext uri="{FF2B5EF4-FFF2-40B4-BE49-F238E27FC236}">
                <a16:creationId xmlns:a16="http://schemas.microsoft.com/office/drawing/2014/main" id="{00000000-0008-0000-0100-000072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Đường nối Thẳng 114">
            <a:extLst>
              <a:ext uri="{FF2B5EF4-FFF2-40B4-BE49-F238E27FC236}">
                <a16:creationId xmlns:a16="http://schemas.microsoft.com/office/drawing/2014/main" id="{00000000-0008-0000-0100-000073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81</xdr:row>
      <xdr:rowOff>42242</xdr:rowOff>
    </xdr:from>
    <xdr:to>
      <xdr:col>12</xdr:col>
      <xdr:colOff>472909</xdr:colOff>
      <xdr:row>81</xdr:row>
      <xdr:rowOff>223544</xdr:rowOff>
    </xdr:to>
    <xdr:grpSp>
      <xdr:nvGrpSpPr>
        <xdr:cNvPr id="116" name="Nhóm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GrpSpPr/>
      </xdr:nvGrpSpPr>
      <xdr:grpSpPr>
        <a:xfrm>
          <a:off x="7058203" y="20112778"/>
          <a:ext cx="136635" cy="181302"/>
          <a:chOff x="10281744" y="1872155"/>
          <a:chExt cx="136635" cy="181302"/>
        </a:xfrm>
      </xdr:grpSpPr>
      <xdr:cxnSp macro="">
        <xdr:nvCxnSpPr>
          <xdr:cNvPr id="117" name="Đường nối Thẳng 116">
            <a:extLst>
              <a:ext uri="{FF2B5EF4-FFF2-40B4-BE49-F238E27FC236}">
                <a16:creationId xmlns:a16="http://schemas.microsoft.com/office/drawing/2014/main" id="{00000000-0008-0000-0100-000075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Đường nối Thẳng 117">
            <a:extLst>
              <a:ext uri="{FF2B5EF4-FFF2-40B4-BE49-F238E27FC236}">
                <a16:creationId xmlns:a16="http://schemas.microsoft.com/office/drawing/2014/main" id="{00000000-0008-0000-0100-000076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82</xdr:row>
      <xdr:rowOff>42242</xdr:rowOff>
    </xdr:from>
    <xdr:to>
      <xdr:col>12</xdr:col>
      <xdr:colOff>472909</xdr:colOff>
      <xdr:row>82</xdr:row>
      <xdr:rowOff>223544</xdr:rowOff>
    </xdr:to>
    <xdr:grpSp>
      <xdr:nvGrpSpPr>
        <xdr:cNvPr id="119" name="Nhóm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GrpSpPr/>
      </xdr:nvGrpSpPr>
      <xdr:grpSpPr>
        <a:xfrm>
          <a:off x="7058203" y="20357706"/>
          <a:ext cx="136635" cy="181302"/>
          <a:chOff x="10281744" y="1872155"/>
          <a:chExt cx="136635" cy="181302"/>
        </a:xfrm>
      </xdr:grpSpPr>
      <xdr:cxnSp macro="">
        <xdr:nvCxnSpPr>
          <xdr:cNvPr id="120" name="Đường nối Thẳng 119">
            <a:extLst>
              <a:ext uri="{FF2B5EF4-FFF2-40B4-BE49-F238E27FC236}">
                <a16:creationId xmlns:a16="http://schemas.microsoft.com/office/drawing/2014/main" id="{00000000-0008-0000-0100-000078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" name="Đường nối Thẳng 120">
            <a:extLst>
              <a:ext uri="{FF2B5EF4-FFF2-40B4-BE49-F238E27FC236}">
                <a16:creationId xmlns:a16="http://schemas.microsoft.com/office/drawing/2014/main" id="{00000000-0008-0000-0100-000079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85</xdr:row>
      <xdr:rowOff>42242</xdr:rowOff>
    </xdr:from>
    <xdr:to>
      <xdr:col>12</xdr:col>
      <xdr:colOff>472909</xdr:colOff>
      <xdr:row>85</xdr:row>
      <xdr:rowOff>223544</xdr:rowOff>
    </xdr:to>
    <xdr:grpSp>
      <xdr:nvGrpSpPr>
        <xdr:cNvPr id="122" name="Nhóm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GrpSpPr/>
      </xdr:nvGrpSpPr>
      <xdr:grpSpPr>
        <a:xfrm>
          <a:off x="7058203" y="21092492"/>
          <a:ext cx="136635" cy="181302"/>
          <a:chOff x="10281744" y="1872155"/>
          <a:chExt cx="136635" cy="181302"/>
        </a:xfrm>
      </xdr:grpSpPr>
      <xdr:cxnSp macro="">
        <xdr:nvCxnSpPr>
          <xdr:cNvPr id="123" name="Đường nối Thẳng 122">
            <a:extLst>
              <a:ext uri="{FF2B5EF4-FFF2-40B4-BE49-F238E27FC236}">
                <a16:creationId xmlns:a16="http://schemas.microsoft.com/office/drawing/2014/main" id="{00000000-0008-0000-0100-00007B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Đường nối Thẳng 123">
            <a:extLst>
              <a:ext uri="{FF2B5EF4-FFF2-40B4-BE49-F238E27FC236}">
                <a16:creationId xmlns:a16="http://schemas.microsoft.com/office/drawing/2014/main" id="{00000000-0008-0000-0100-00007C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90</xdr:row>
      <xdr:rowOff>42242</xdr:rowOff>
    </xdr:from>
    <xdr:to>
      <xdr:col>12</xdr:col>
      <xdr:colOff>472909</xdr:colOff>
      <xdr:row>90</xdr:row>
      <xdr:rowOff>223544</xdr:rowOff>
    </xdr:to>
    <xdr:grpSp>
      <xdr:nvGrpSpPr>
        <xdr:cNvPr id="125" name="Nhóm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GrpSpPr/>
      </xdr:nvGrpSpPr>
      <xdr:grpSpPr>
        <a:xfrm>
          <a:off x="7058203" y="22317135"/>
          <a:ext cx="136635" cy="181302"/>
          <a:chOff x="10281744" y="1872155"/>
          <a:chExt cx="136635" cy="181302"/>
        </a:xfrm>
      </xdr:grpSpPr>
      <xdr:cxnSp macro="">
        <xdr:nvCxnSpPr>
          <xdr:cNvPr id="126" name="Đường nối Thẳng 125">
            <a:extLst>
              <a:ext uri="{FF2B5EF4-FFF2-40B4-BE49-F238E27FC236}">
                <a16:creationId xmlns:a16="http://schemas.microsoft.com/office/drawing/2014/main" id="{00000000-0008-0000-0100-00007E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Đường nối Thẳng 126">
            <a:extLst>
              <a:ext uri="{FF2B5EF4-FFF2-40B4-BE49-F238E27FC236}">
                <a16:creationId xmlns:a16="http://schemas.microsoft.com/office/drawing/2014/main" id="{00000000-0008-0000-0100-00007F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94</xdr:row>
      <xdr:rowOff>42242</xdr:rowOff>
    </xdr:from>
    <xdr:to>
      <xdr:col>12</xdr:col>
      <xdr:colOff>472909</xdr:colOff>
      <xdr:row>94</xdr:row>
      <xdr:rowOff>223544</xdr:rowOff>
    </xdr:to>
    <xdr:grpSp>
      <xdr:nvGrpSpPr>
        <xdr:cNvPr id="128" name="Nhóm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GrpSpPr/>
      </xdr:nvGrpSpPr>
      <xdr:grpSpPr>
        <a:xfrm>
          <a:off x="7058203" y="23296849"/>
          <a:ext cx="136635" cy="181302"/>
          <a:chOff x="10281744" y="1872155"/>
          <a:chExt cx="136635" cy="181302"/>
        </a:xfrm>
      </xdr:grpSpPr>
      <xdr:cxnSp macro="">
        <xdr:nvCxnSpPr>
          <xdr:cNvPr id="129" name="Đường nối Thẳng 128">
            <a:extLst>
              <a:ext uri="{FF2B5EF4-FFF2-40B4-BE49-F238E27FC236}">
                <a16:creationId xmlns:a16="http://schemas.microsoft.com/office/drawing/2014/main" id="{00000000-0008-0000-0100-000081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" name="Đường nối Thẳng 129">
            <a:extLst>
              <a:ext uri="{FF2B5EF4-FFF2-40B4-BE49-F238E27FC236}">
                <a16:creationId xmlns:a16="http://schemas.microsoft.com/office/drawing/2014/main" id="{00000000-0008-0000-0100-000082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96</xdr:row>
      <xdr:rowOff>42242</xdr:rowOff>
    </xdr:from>
    <xdr:to>
      <xdr:col>12</xdr:col>
      <xdr:colOff>472909</xdr:colOff>
      <xdr:row>96</xdr:row>
      <xdr:rowOff>223544</xdr:rowOff>
    </xdr:to>
    <xdr:grpSp>
      <xdr:nvGrpSpPr>
        <xdr:cNvPr id="131" name="Nhóm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GrpSpPr/>
      </xdr:nvGrpSpPr>
      <xdr:grpSpPr>
        <a:xfrm>
          <a:off x="7058203" y="23786706"/>
          <a:ext cx="136635" cy="181302"/>
          <a:chOff x="10281744" y="1872155"/>
          <a:chExt cx="136635" cy="181302"/>
        </a:xfrm>
      </xdr:grpSpPr>
      <xdr:cxnSp macro="">
        <xdr:nvCxnSpPr>
          <xdr:cNvPr id="132" name="Đường nối Thẳng 131">
            <a:extLst>
              <a:ext uri="{FF2B5EF4-FFF2-40B4-BE49-F238E27FC236}">
                <a16:creationId xmlns:a16="http://schemas.microsoft.com/office/drawing/2014/main" id="{00000000-0008-0000-0100-000084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" name="Đường nối Thẳng 132">
            <a:extLst>
              <a:ext uri="{FF2B5EF4-FFF2-40B4-BE49-F238E27FC236}">
                <a16:creationId xmlns:a16="http://schemas.microsoft.com/office/drawing/2014/main" id="{00000000-0008-0000-0100-000085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97</xdr:row>
      <xdr:rowOff>42242</xdr:rowOff>
    </xdr:from>
    <xdr:to>
      <xdr:col>12</xdr:col>
      <xdr:colOff>472909</xdr:colOff>
      <xdr:row>97</xdr:row>
      <xdr:rowOff>223544</xdr:rowOff>
    </xdr:to>
    <xdr:grpSp>
      <xdr:nvGrpSpPr>
        <xdr:cNvPr id="134" name="Nhóm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GrpSpPr/>
      </xdr:nvGrpSpPr>
      <xdr:grpSpPr>
        <a:xfrm>
          <a:off x="7058203" y="24031635"/>
          <a:ext cx="136635" cy="181302"/>
          <a:chOff x="10281744" y="1872155"/>
          <a:chExt cx="136635" cy="181302"/>
        </a:xfrm>
      </xdr:grpSpPr>
      <xdr:cxnSp macro="">
        <xdr:nvCxnSpPr>
          <xdr:cNvPr id="135" name="Đường nối Thẳng 134">
            <a:extLst>
              <a:ext uri="{FF2B5EF4-FFF2-40B4-BE49-F238E27FC236}">
                <a16:creationId xmlns:a16="http://schemas.microsoft.com/office/drawing/2014/main" id="{00000000-0008-0000-0100-000087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" name="Đường nối Thẳng 135">
            <a:extLst>
              <a:ext uri="{FF2B5EF4-FFF2-40B4-BE49-F238E27FC236}">
                <a16:creationId xmlns:a16="http://schemas.microsoft.com/office/drawing/2014/main" id="{00000000-0008-0000-0100-000088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98</xdr:row>
      <xdr:rowOff>42242</xdr:rowOff>
    </xdr:from>
    <xdr:to>
      <xdr:col>12</xdr:col>
      <xdr:colOff>472909</xdr:colOff>
      <xdr:row>98</xdr:row>
      <xdr:rowOff>223544</xdr:rowOff>
    </xdr:to>
    <xdr:grpSp>
      <xdr:nvGrpSpPr>
        <xdr:cNvPr id="137" name="Nhóm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GrpSpPr/>
      </xdr:nvGrpSpPr>
      <xdr:grpSpPr>
        <a:xfrm>
          <a:off x="7058203" y="24276563"/>
          <a:ext cx="136635" cy="181302"/>
          <a:chOff x="10281744" y="1872155"/>
          <a:chExt cx="136635" cy="181302"/>
        </a:xfrm>
      </xdr:grpSpPr>
      <xdr:cxnSp macro="">
        <xdr:nvCxnSpPr>
          <xdr:cNvPr id="138" name="Đường nối Thẳng 137">
            <a:extLst>
              <a:ext uri="{FF2B5EF4-FFF2-40B4-BE49-F238E27FC236}">
                <a16:creationId xmlns:a16="http://schemas.microsoft.com/office/drawing/2014/main" id="{00000000-0008-0000-0100-00008A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" name="Đường nối Thẳng 138">
            <a:extLst>
              <a:ext uri="{FF2B5EF4-FFF2-40B4-BE49-F238E27FC236}">
                <a16:creationId xmlns:a16="http://schemas.microsoft.com/office/drawing/2014/main" id="{00000000-0008-0000-0100-00008B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99</xdr:row>
      <xdr:rowOff>42242</xdr:rowOff>
    </xdr:from>
    <xdr:to>
      <xdr:col>12</xdr:col>
      <xdr:colOff>472909</xdr:colOff>
      <xdr:row>99</xdr:row>
      <xdr:rowOff>223544</xdr:rowOff>
    </xdr:to>
    <xdr:grpSp>
      <xdr:nvGrpSpPr>
        <xdr:cNvPr id="140" name="Nhóm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GrpSpPr/>
      </xdr:nvGrpSpPr>
      <xdr:grpSpPr>
        <a:xfrm>
          <a:off x="7058203" y="24521492"/>
          <a:ext cx="136635" cy="181302"/>
          <a:chOff x="10281744" y="1872155"/>
          <a:chExt cx="136635" cy="181302"/>
        </a:xfrm>
      </xdr:grpSpPr>
      <xdr:cxnSp macro="">
        <xdr:nvCxnSpPr>
          <xdr:cNvPr id="141" name="Đường nối Thẳng 140">
            <a:extLst>
              <a:ext uri="{FF2B5EF4-FFF2-40B4-BE49-F238E27FC236}">
                <a16:creationId xmlns:a16="http://schemas.microsoft.com/office/drawing/2014/main" id="{00000000-0008-0000-0100-00008D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Đường nối Thẳng 141">
            <a:extLst>
              <a:ext uri="{FF2B5EF4-FFF2-40B4-BE49-F238E27FC236}">
                <a16:creationId xmlns:a16="http://schemas.microsoft.com/office/drawing/2014/main" id="{00000000-0008-0000-0100-00008E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100</xdr:row>
      <xdr:rowOff>42242</xdr:rowOff>
    </xdr:from>
    <xdr:to>
      <xdr:col>12</xdr:col>
      <xdr:colOff>472909</xdr:colOff>
      <xdr:row>100</xdr:row>
      <xdr:rowOff>223544</xdr:rowOff>
    </xdr:to>
    <xdr:grpSp>
      <xdr:nvGrpSpPr>
        <xdr:cNvPr id="143" name="Nhóm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GrpSpPr/>
      </xdr:nvGrpSpPr>
      <xdr:grpSpPr>
        <a:xfrm>
          <a:off x="7058203" y="24766421"/>
          <a:ext cx="136635" cy="181302"/>
          <a:chOff x="10281744" y="1872155"/>
          <a:chExt cx="136635" cy="181302"/>
        </a:xfrm>
      </xdr:grpSpPr>
      <xdr:cxnSp macro="">
        <xdr:nvCxnSpPr>
          <xdr:cNvPr id="144" name="Đường nối Thẳng 143">
            <a:extLst>
              <a:ext uri="{FF2B5EF4-FFF2-40B4-BE49-F238E27FC236}">
                <a16:creationId xmlns:a16="http://schemas.microsoft.com/office/drawing/2014/main" id="{00000000-0008-0000-0100-000090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Đường nối Thẳng 144">
            <a:extLst>
              <a:ext uri="{FF2B5EF4-FFF2-40B4-BE49-F238E27FC236}">
                <a16:creationId xmlns:a16="http://schemas.microsoft.com/office/drawing/2014/main" id="{00000000-0008-0000-0100-000091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101</xdr:row>
      <xdr:rowOff>42242</xdr:rowOff>
    </xdr:from>
    <xdr:to>
      <xdr:col>12</xdr:col>
      <xdr:colOff>472909</xdr:colOff>
      <xdr:row>101</xdr:row>
      <xdr:rowOff>223544</xdr:rowOff>
    </xdr:to>
    <xdr:grpSp>
      <xdr:nvGrpSpPr>
        <xdr:cNvPr id="146" name="Nhóm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GrpSpPr/>
      </xdr:nvGrpSpPr>
      <xdr:grpSpPr>
        <a:xfrm>
          <a:off x="7058203" y="25011349"/>
          <a:ext cx="136635" cy="181302"/>
          <a:chOff x="10281744" y="1872155"/>
          <a:chExt cx="136635" cy="181302"/>
        </a:xfrm>
      </xdr:grpSpPr>
      <xdr:cxnSp macro="">
        <xdr:nvCxnSpPr>
          <xdr:cNvPr id="147" name="Đường nối Thẳng 146">
            <a:extLst>
              <a:ext uri="{FF2B5EF4-FFF2-40B4-BE49-F238E27FC236}">
                <a16:creationId xmlns:a16="http://schemas.microsoft.com/office/drawing/2014/main" id="{00000000-0008-0000-0100-000093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Đường nối Thẳng 147">
            <a:extLst>
              <a:ext uri="{FF2B5EF4-FFF2-40B4-BE49-F238E27FC236}">
                <a16:creationId xmlns:a16="http://schemas.microsoft.com/office/drawing/2014/main" id="{00000000-0008-0000-0100-000094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103</xdr:row>
      <xdr:rowOff>42242</xdr:rowOff>
    </xdr:from>
    <xdr:to>
      <xdr:col>12</xdr:col>
      <xdr:colOff>472909</xdr:colOff>
      <xdr:row>103</xdr:row>
      <xdr:rowOff>223544</xdr:rowOff>
    </xdr:to>
    <xdr:grpSp>
      <xdr:nvGrpSpPr>
        <xdr:cNvPr id="149" name="Nhóm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GrpSpPr/>
      </xdr:nvGrpSpPr>
      <xdr:grpSpPr>
        <a:xfrm>
          <a:off x="7058203" y="25501206"/>
          <a:ext cx="136635" cy="181302"/>
          <a:chOff x="10281744" y="1872155"/>
          <a:chExt cx="136635" cy="181302"/>
        </a:xfrm>
      </xdr:grpSpPr>
      <xdr:cxnSp macro="">
        <xdr:nvCxnSpPr>
          <xdr:cNvPr id="150" name="Đường nối Thẳng 149">
            <a:extLst>
              <a:ext uri="{FF2B5EF4-FFF2-40B4-BE49-F238E27FC236}">
                <a16:creationId xmlns:a16="http://schemas.microsoft.com/office/drawing/2014/main" id="{00000000-0008-0000-0100-000096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Đường nối Thẳng 150">
            <a:extLst>
              <a:ext uri="{FF2B5EF4-FFF2-40B4-BE49-F238E27FC236}">
                <a16:creationId xmlns:a16="http://schemas.microsoft.com/office/drawing/2014/main" id="{00000000-0008-0000-0100-000097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105</xdr:row>
      <xdr:rowOff>42242</xdr:rowOff>
    </xdr:from>
    <xdr:to>
      <xdr:col>12</xdr:col>
      <xdr:colOff>472909</xdr:colOff>
      <xdr:row>105</xdr:row>
      <xdr:rowOff>223544</xdr:rowOff>
    </xdr:to>
    <xdr:grpSp>
      <xdr:nvGrpSpPr>
        <xdr:cNvPr id="152" name="Nhóm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GrpSpPr/>
      </xdr:nvGrpSpPr>
      <xdr:grpSpPr>
        <a:xfrm>
          <a:off x="7058203" y="25991063"/>
          <a:ext cx="136635" cy="181302"/>
          <a:chOff x="10281744" y="1872155"/>
          <a:chExt cx="136635" cy="181302"/>
        </a:xfrm>
      </xdr:grpSpPr>
      <xdr:cxnSp macro="">
        <xdr:nvCxnSpPr>
          <xdr:cNvPr id="153" name="Đường nối Thẳng 152">
            <a:extLst>
              <a:ext uri="{FF2B5EF4-FFF2-40B4-BE49-F238E27FC236}">
                <a16:creationId xmlns:a16="http://schemas.microsoft.com/office/drawing/2014/main" id="{00000000-0008-0000-0100-000099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Đường nối Thẳng 153">
            <a:extLst>
              <a:ext uri="{FF2B5EF4-FFF2-40B4-BE49-F238E27FC236}">
                <a16:creationId xmlns:a16="http://schemas.microsoft.com/office/drawing/2014/main" id="{00000000-0008-0000-0100-00009A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106</xdr:row>
      <xdr:rowOff>42242</xdr:rowOff>
    </xdr:from>
    <xdr:to>
      <xdr:col>12</xdr:col>
      <xdr:colOff>472909</xdr:colOff>
      <xdr:row>106</xdr:row>
      <xdr:rowOff>223544</xdr:rowOff>
    </xdr:to>
    <xdr:grpSp>
      <xdr:nvGrpSpPr>
        <xdr:cNvPr id="155" name="Nhóm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GrpSpPr/>
      </xdr:nvGrpSpPr>
      <xdr:grpSpPr>
        <a:xfrm>
          <a:off x="7058203" y="26235992"/>
          <a:ext cx="136635" cy="181302"/>
          <a:chOff x="10281744" y="1872155"/>
          <a:chExt cx="136635" cy="181302"/>
        </a:xfrm>
      </xdr:grpSpPr>
      <xdr:cxnSp macro="">
        <xdr:nvCxnSpPr>
          <xdr:cNvPr id="156" name="Đường nối Thẳng 155">
            <a:extLst>
              <a:ext uri="{FF2B5EF4-FFF2-40B4-BE49-F238E27FC236}">
                <a16:creationId xmlns:a16="http://schemas.microsoft.com/office/drawing/2014/main" id="{00000000-0008-0000-0100-00009C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" name="Đường nối Thẳng 156">
            <a:extLst>
              <a:ext uri="{FF2B5EF4-FFF2-40B4-BE49-F238E27FC236}">
                <a16:creationId xmlns:a16="http://schemas.microsoft.com/office/drawing/2014/main" id="{00000000-0008-0000-0100-00009D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108</xdr:row>
      <xdr:rowOff>42242</xdr:rowOff>
    </xdr:from>
    <xdr:to>
      <xdr:col>12</xdr:col>
      <xdr:colOff>472909</xdr:colOff>
      <xdr:row>108</xdr:row>
      <xdr:rowOff>223544</xdr:rowOff>
    </xdr:to>
    <xdr:grpSp>
      <xdr:nvGrpSpPr>
        <xdr:cNvPr id="158" name="Nhóm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GrpSpPr/>
      </xdr:nvGrpSpPr>
      <xdr:grpSpPr>
        <a:xfrm>
          <a:off x="7058203" y="26725849"/>
          <a:ext cx="136635" cy="181302"/>
          <a:chOff x="10281744" y="1872155"/>
          <a:chExt cx="136635" cy="181302"/>
        </a:xfrm>
      </xdr:grpSpPr>
      <xdr:cxnSp macro="">
        <xdr:nvCxnSpPr>
          <xdr:cNvPr id="159" name="Đường nối Thẳng 158">
            <a:extLst>
              <a:ext uri="{FF2B5EF4-FFF2-40B4-BE49-F238E27FC236}">
                <a16:creationId xmlns:a16="http://schemas.microsoft.com/office/drawing/2014/main" id="{00000000-0008-0000-0100-00009F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" name="Đường nối Thẳng 159">
            <a:extLst>
              <a:ext uri="{FF2B5EF4-FFF2-40B4-BE49-F238E27FC236}">
                <a16:creationId xmlns:a16="http://schemas.microsoft.com/office/drawing/2014/main" id="{00000000-0008-0000-0100-0000A0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109</xdr:row>
      <xdr:rowOff>42242</xdr:rowOff>
    </xdr:from>
    <xdr:to>
      <xdr:col>12</xdr:col>
      <xdr:colOff>472909</xdr:colOff>
      <xdr:row>109</xdr:row>
      <xdr:rowOff>223544</xdr:rowOff>
    </xdr:to>
    <xdr:grpSp>
      <xdr:nvGrpSpPr>
        <xdr:cNvPr id="161" name="Nhóm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GrpSpPr/>
      </xdr:nvGrpSpPr>
      <xdr:grpSpPr>
        <a:xfrm>
          <a:off x="7058203" y="26970778"/>
          <a:ext cx="136635" cy="181302"/>
          <a:chOff x="10281744" y="1872155"/>
          <a:chExt cx="136635" cy="181302"/>
        </a:xfrm>
      </xdr:grpSpPr>
      <xdr:cxnSp macro="">
        <xdr:nvCxnSpPr>
          <xdr:cNvPr id="162" name="Đường nối Thẳng 161">
            <a:extLst>
              <a:ext uri="{FF2B5EF4-FFF2-40B4-BE49-F238E27FC236}">
                <a16:creationId xmlns:a16="http://schemas.microsoft.com/office/drawing/2014/main" id="{00000000-0008-0000-0100-0000A2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Đường nối Thẳng 162">
            <a:extLst>
              <a:ext uri="{FF2B5EF4-FFF2-40B4-BE49-F238E27FC236}">
                <a16:creationId xmlns:a16="http://schemas.microsoft.com/office/drawing/2014/main" id="{00000000-0008-0000-0100-0000A3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110</xdr:row>
      <xdr:rowOff>42242</xdr:rowOff>
    </xdr:from>
    <xdr:to>
      <xdr:col>12</xdr:col>
      <xdr:colOff>472909</xdr:colOff>
      <xdr:row>110</xdr:row>
      <xdr:rowOff>223544</xdr:rowOff>
    </xdr:to>
    <xdr:grpSp>
      <xdr:nvGrpSpPr>
        <xdr:cNvPr id="164" name="Nhóm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GrpSpPr/>
      </xdr:nvGrpSpPr>
      <xdr:grpSpPr>
        <a:xfrm>
          <a:off x="7058203" y="27215706"/>
          <a:ext cx="136635" cy="181302"/>
          <a:chOff x="10281744" y="1872155"/>
          <a:chExt cx="136635" cy="181302"/>
        </a:xfrm>
      </xdr:grpSpPr>
      <xdr:cxnSp macro="">
        <xdr:nvCxnSpPr>
          <xdr:cNvPr id="165" name="Đường nối Thẳng 164">
            <a:extLst>
              <a:ext uri="{FF2B5EF4-FFF2-40B4-BE49-F238E27FC236}">
                <a16:creationId xmlns:a16="http://schemas.microsoft.com/office/drawing/2014/main" id="{00000000-0008-0000-0100-0000A5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Đường nối Thẳng 165">
            <a:extLst>
              <a:ext uri="{FF2B5EF4-FFF2-40B4-BE49-F238E27FC236}">
                <a16:creationId xmlns:a16="http://schemas.microsoft.com/office/drawing/2014/main" id="{00000000-0008-0000-0100-0000A6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111</xdr:row>
      <xdr:rowOff>42242</xdr:rowOff>
    </xdr:from>
    <xdr:to>
      <xdr:col>12</xdr:col>
      <xdr:colOff>472909</xdr:colOff>
      <xdr:row>111</xdr:row>
      <xdr:rowOff>223544</xdr:rowOff>
    </xdr:to>
    <xdr:grpSp>
      <xdr:nvGrpSpPr>
        <xdr:cNvPr id="167" name="Nhóm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GrpSpPr/>
      </xdr:nvGrpSpPr>
      <xdr:grpSpPr>
        <a:xfrm>
          <a:off x="7058203" y="27460635"/>
          <a:ext cx="136635" cy="181302"/>
          <a:chOff x="10281744" y="1872155"/>
          <a:chExt cx="136635" cy="181302"/>
        </a:xfrm>
      </xdr:grpSpPr>
      <xdr:cxnSp macro="">
        <xdr:nvCxnSpPr>
          <xdr:cNvPr id="168" name="Đường nối Thẳng 167">
            <a:extLst>
              <a:ext uri="{FF2B5EF4-FFF2-40B4-BE49-F238E27FC236}">
                <a16:creationId xmlns:a16="http://schemas.microsoft.com/office/drawing/2014/main" id="{00000000-0008-0000-0100-0000A8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" name="Đường nối Thẳng 168">
            <a:extLst>
              <a:ext uri="{FF2B5EF4-FFF2-40B4-BE49-F238E27FC236}">
                <a16:creationId xmlns:a16="http://schemas.microsoft.com/office/drawing/2014/main" id="{00000000-0008-0000-0100-0000A9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112</xdr:row>
      <xdr:rowOff>42242</xdr:rowOff>
    </xdr:from>
    <xdr:to>
      <xdr:col>12</xdr:col>
      <xdr:colOff>472909</xdr:colOff>
      <xdr:row>112</xdr:row>
      <xdr:rowOff>223544</xdr:rowOff>
    </xdr:to>
    <xdr:grpSp>
      <xdr:nvGrpSpPr>
        <xdr:cNvPr id="170" name="Nhóm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GrpSpPr/>
      </xdr:nvGrpSpPr>
      <xdr:grpSpPr>
        <a:xfrm>
          <a:off x="7058203" y="27705563"/>
          <a:ext cx="136635" cy="181302"/>
          <a:chOff x="10281744" y="1872155"/>
          <a:chExt cx="136635" cy="181302"/>
        </a:xfrm>
      </xdr:grpSpPr>
      <xdr:cxnSp macro="">
        <xdr:nvCxnSpPr>
          <xdr:cNvPr id="171" name="Đường nối Thẳng 170">
            <a:extLst>
              <a:ext uri="{FF2B5EF4-FFF2-40B4-BE49-F238E27FC236}">
                <a16:creationId xmlns:a16="http://schemas.microsoft.com/office/drawing/2014/main" id="{00000000-0008-0000-0100-0000AB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" name="Đường nối Thẳng 171">
            <a:extLst>
              <a:ext uri="{FF2B5EF4-FFF2-40B4-BE49-F238E27FC236}">
                <a16:creationId xmlns:a16="http://schemas.microsoft.com/office/drawing/2014/main" id="{00000000-0008-0000-0100-0000AC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113</xdr:row>
      <xdr:rowOff>42242</xdr:rowOff>
    </xdr:from>
    <xdr:to>
      <xdr:col>12</xdr:col>
      <xdr:colOff>472909</xdr:colOff>
      <xdr:row>113</xdr:row>
      <xdr:rowOff>223544</xdr:rowOff>
    </xdr:to>
    <xdr:grpSp>
      <xdr:nvGrpSpPr>
        <xdr:cNvPr id="173" name="Nhóm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GrpSpPr/>
      </xdr:nvGrpSpPr>
      <xdr:grpSpPr>
        <a:xfrm>
          <a:off x="7058203" y="27950492"/>
          <a:ext cx="136635" cy="181302"/>
          <a:chOff x="10281744" y="1872155"/>
          <a:chExt cx="136635" cy="181302"/>
        </a:xfrm>
      </xdr:grpSpPr>
      <xdr:cxnSp macro="">
        <xdr:nvCxnSpPr>
          <xdr:cNvPr id="174" name="Đường nối Thẳng 173">
            <a:extLst>
              <a:ext uri="{FF2B5EF4-FFF2-40B4-BE49-F238E27FC236}">
                <a16:creationId xmlns:a16="http://schemas.microsoft.com/office/drawing/2014/main" id="{00000000-0008-0000-0100-0000AE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Đường nối Thẳng 174">
            <a:extLst>
              <a:ext uri="{FF2B5EF4-FFF2-40B4-BE49-F238E27FC236}">
                <a16:creationId xmlns:a16="http://schemas.microsoft.com/office/drawing/2014/main" id="{00000000-0008-0000-0100-0000AF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114</xdr:row>
      <xdr:rowOff>42242</xdr:rowOff>
    </xdr:from>
    <xdr:to>
      <xdr:col>12</xdr:col>
      <xdr:colOff>472909</xdr:colOff>
      <xdr:row>114</xdr:row>
      <xdr:rowOff>223544</xdr:rowOff>
    </xdr:to>
    <xdr:grpSp>
      <xdr:nvGrpSpPr>
        <xdr:cNvPr id="176" name="Nhóm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GrpSpPr/>
      </xdr:nvGrpSpPr>
      <xdr:grpSpPr>
        <a:xfrm>
          <a:off x="7058203" y="28195421"/>
          <a:ext cx="136635" cy="181302"/>
          <a:chOff x="10281744" y="1872155"/>
          <a:chExt cx="136635" cy="181302"/>
        </a:xfrm>
      </xdr:grpSpPr>
      <xdr:cxnSp macro="">
        <xdr:nvCxnSpPr>
          <xdr:cNvPr id="177" name="Đường nối Thẳng 176">
            <a:extLst>
              <a:ext uri="{FF2B5EF4-FFF2-40B4-BE49-F238E27FC236}">
                <a16:creationId xmlns:a16="http://schemas.microsoft.com/office/drawing/2014/main" id="{00000000-0008-0000-0100-0000B1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Đường nối Thẳng 177">
            <a:extLst>
              <a:ext uri="{FF2B5EF4-FFF2-40B4-BE49-F238E27FC236}">
                <a16:creationId xmlns:a16="http://schemas.microsoft.com/office/drawing/2014/main" id="{00000000-0008-0000-0100-0000B2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115</xdr:row>
      <xdr:rowOff>42242</xdr:rowOff>
    </xdr:from>
    <xdr:to>
      <xdr:col>12</xdr:col>
      <xdr:colOff>472909</xdr:colOff>
      <xdr:row>115</xdr:row>
      <xdr:rowOff>223544</xdr:rowOff>
    </xdr:to>
    <xdr:grpSp>
      <xdr:nvGrpSpPr>
        <xdr:cNvPr id="179" name="Nhóm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GrpSpPr/>
      </xdr:nvGrpSpPr>
      <xdr:grpSpPr>
        <a:xfrm>
          <a:off x="7058203" y="28440349"/>
          <a:ext cx="136635" cy="181302"/>
          <a:chOff x="10281744" y="1872155"/>
          <a:chExt cx="136635" cy="181302"/>
        </a:xfrm>
      </xdr:grpSpPr>
      <xdr:cxnSp macro="">
        <xdr:nvCxnSpPr>
          <xdr:cNvPr id="180" name="Đường nối Thẳng 179">
            <a:extLst>
              <a:ext uri="{FF2B5EF4-FFF2-40B4-BE49-F238E27FC236}">
                <a16:creationId xmlns:a16="http://schemas.microsoft.com/office/drawing/2014/main" id="{00000000-0008-0000-0100-0000B4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Đường nối Thẳng 180">
            <a:extLst>
              <a:ext uri="{FF2B5EF4-FFF2-40B4-BE49-F238E27FC236}">
                <a16:creationId xmlns:a16="http://schemas.microsoft.com/office/drawing/2014/main" id="{00000000-0008-0000-0100-0000B5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118</xdr:row>
      <xdr:rowOff>42242</xdr:rowOff>
    </xdr:from>
    <xdr:to>
      <xdr:col>12</xdr:col>
      <xdr:colOff>472909</xdr:colOff>
      <xdr:row>118</xdr:row>
      <xdr:rowOff>223544</xdr:rowOff>
    </xdr:to>
    <xdr:grpSp>
      <xdr:nvGrpSpPr>
        <xdr:cNvPr id="182" name="Nhóm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GrpSpPr/>
      </xdr:nvGrpSpPr>
      <xdr:grpSpPr>
        <a:xfrm>
          <a:off x="7058203" y="29175135"/>
          <a:ext cx="136635" cy="181302"/>
          <a:chOff x="10281744" y="1872155"/>
          <a:chExt cx="136635" cy="181302"/>
        </a:xfrm>
      </xdr:grpSpPr>
      <xdr:cxnSp macro="">
        <xdr:nvCxnSpPr>
          <xdr:cNvPr id="183" name="Đường nối Thẳng 182">
            <a:extLst>
              <a:ext uri="{FF2B5EF4-FFF2-40B4-BE49-F238E27FC236}">
                <a16:creationId xmlns:a16="http://schemas.microsoft.com/office/drawing/2014/main" id="{00000000-0008-0000-0100-0000B7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Đường nối Thẳng 183">
            <a:extLst>
              <a:ext uri="{FF2B5EF4-FFF2-40B4-BE49-F238E27FC236}">
                <a16:creationId xmlns:a16="http://schemas.microsoft.com/office/drawing/2014/main" id="{00000000-0008-0000-0100-0000B8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121</xdr:row>
      <xdr:rowOff>42242</xdr:rowOff>
    </xdr:from>
    <xdr:to>
      <xdr:col>12</xdr:col>
      <xdr:colOff>472909</xdr:colOff>
      <xdr:row>121</xdr:row>
      <xdr:rowOff>223544</xdr:rowOff>
    </xdr:to>
    <xdr:grpSp>
      <xdr:nvGrpSpPr>
        <xdr:cNvPr id="185" name="Nhóm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GrpSpPr/>
      </xdr:nvGrpSpPr>
      <xdr:grpSpPr>
        <a:xfrm>
          <a:off x="7058203" y="29909921"/>
          <a:ext cx="136635" cy="181302"/>
          <a:chOff x="10281744" y="1872155"/>
          <a:chExt cx="136635" cy="181302"/>
        </a:xfrm>
      </xdr:grpSpPr>
      <xdr:cxnSp macro="">
        <xdr:nvCxnSpPr>
          <xdr:cNvPr id="186" name="Đường nối Thẳng 185">
            <a:extLst>
              <a:ext uri="{FF2B5EF4-FFF2-40B4-BE49-F238E27FC236}">
                <a16:creationId xmlns:a16="http://schemas.microsoft.com/office/drawing/2014/main" id="{00000000-0008-0000-0100-0000BA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" name="Đường nối Thẳng 186">
            <a:extLst>
              <a:ext uri="{FF2B5EF4-FFF2-40B4-BE49-F238E27FC236}">
                <a16:creationId xmlns:a16="http://schemas.microsoft.com/office/drawing/2014/main" id="{00000000-0008-0000-0100-0000BB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122</xdr:row>
      <xdr:rowOff>42242</xdr:rowOff>
    </xdr:from>
    <xdr:to>
      <xdr:col>12</xdr:col>
      <xdr:colOff>472909</xdr:colOff>
      <xdr:row>122</xdr:row>
      <xdr:rowOff>223544</xdr:rowOff>
    </xdr:to>
    <xdr:grpSp>
      <xdr:nvGrpSpPr>
        <xdr:cNvPr id="188" name="Nhóm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GrpSpPr/>
      </xdr:nvGrpSpPr>
      <xdr:grpSpPr>
        <a:xfrm>
          <a:off x="7058203" y="30154849"/>
          <a:ext cx="136635" cy="181302"/>
          <a:chOff x="10281744" y="1872155"/>
          <a:chExt cx="136635" cy="181302"/>
        </a:xfrm>
      </xdr:grpSpPr>
      <xdr:cxnSp macro="">
        <xdr:nvCxnSpPr>
          <xdr:cNvPr id="189" name="Đường nối Thẳng 188">
            <a:extLst>
              <a:ext uri="{FF2B5EF4-FFF2-40B4-BE49-F238E27FC236}">
                <a16:creationId xmlns:a16="http://schemas.microsoft.com/office/drawing/2014/main" id="{00000000-0008-0000-0100-0000BD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" name="Đường nối Thẳng 189">
            <a:extLst>
              <a:ext uri="{FF2B5EF4-FFF2-40B4-BE49-F238E27FC236}">
                <a16:creationId xmlns:a16="http://schemas.microsoft.com/office/drawing/2014/main" id="{00000000-0008-0000-0100-0000BE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124</xdr:row>
      <xdr:rowOff>42242</xdr:rowOff>
    </xdr:from>
    <xdr:to>
      <xdr:col>12</xdr:col>
      <xdr:colOff>472909</xdr:colOff>
      <xdr:row>124</xdr:row>
      <xdr:rowOff>223544</xdr:rowOff>
    </xdr:to>
    <xdr:grpSp>
      <xdr:nvGrpSpPr>
        <xdr:cNvPr id="191" name="Nhóm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GrpSpPr/>
      </xdr:nvGrpSpPr>
      <xdr:grpSpPr>
        <a:xfrm>
          <a:off x="7058203" y="30644706"/>
          <a:ext cx="136635" cy="181302"/>
          <a:chOff x="10281744" y="1872155"/>
          <a:chExt cx="136635" cy="181302"/>
        </a:xfrm>
      </xdr:grpSpPr>
      <xdr:cxnSp macro="">
        <xdr:nvCxnSpPr>
          <xdr:cNvPr id="192" name="Đường nối Thẳng 191">
            <a:extLst>
              <a:ext uri="{FF2B5EF4-FFF2-40B4-BE49-F238E27FC236}">
                <a16:creationId xmlns:a16="http://schemas.microsoft.com/office/drawing/2014/main" id="{00000000-0008-0000-0100-0000C0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" name="Đường nối Thẳng 192">
            <a:extLst>
              <a:ext uri="{FF2B5EF4-FFF2-40B4-BE49-F238E27FC236}">
                <a16:creationId xmlns:a16="http://schemas.microsoft.com/office/drawing/2014/main" id="{00000000-0008-0000-0100-0000C1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128</xdr:row>
      <xdr:rowOff>42242</xdr:rowOff>
    </xdr:from>
    <xdr:to>
      <xdr:col>12</xdr:col>
      <xdr:colOff>472909</xdr:colOff>
      <xdr:row>128</xdr:row>
      <xdr:rowOff>223544</xdr:rowOff>
    </xdr:to>
    <xdr:grpSp>
      <xdr:nvGrpSpPr>
        <xdr:cNvPr id="194" name="Nhóm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GrpSpPr/>
      </xdr:nvGrpSpPr>
      <xdr:grpSpPr>
        <a:xfrm>
          <a:off x="7058203" y="31624421"/>
          <a:ext cx="136635" cy="181302"/>
          <a:chOff x="10281744" y="1872155"/>
          <a:chExt cx="136635" cy="181302"/>
        </a:xfrm>
      </xdr:grpSpPr>
      <xdr:cxnSp macro="">
        <xdr:nvCxnSpPr>
          <xdr:cNvPr id="195" name="Đường nối Thẳng 194">
            <a:extLst>
              <a:ext uri="{FF2B5EF4-FFF2-40B4-BE49-F238E27FC236}">
                <a16:creationId xmlns:a16="http://schemas.microsoft.com/office/drawing/2014/main" id="{00000000-0008-0000-0100-0000C3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" name="Đường nối Thẳng 195">
            <a:extLst>
              <a:ext uri="{FF2B5EF4-FFF2-40B4-BE49-F238E27FC236}">
                <a16:creationId xmlns:a16="http://schemas.microsoft.com/office/drawing/2014/main" id="{00000000-0008-0000-0100-0000C4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129</xdr:row>
      <xdr:rowOff>42242</xdr:rowOff>
    </xdr:from>
    <xdr:to>
      <xdr:col>12</xdr:col>
      <xdr:colOff>472909</xdr:colOff>
      <xdr:row>129</xdr:row>
      <xdr:rowOff>223544</xdr:rowOff>
    </xdr:to>
    <xdr:grpSp>
      <xdr:nvGrpSpPr>
        <xdr:cNvPr id="197" name="Nhóm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GrpSpPr/>
      </xdr:nvGrpSpPr>
      <xdr:grpSpPr>
        <a:xfrm>
          <a:off x="7058203" y="31869349"/>
          <a:ext cx="136635" cy="181302"/>
          <a:chOff x="10281744" y="1872155"/>
          <a:chExt cx="136635" cy="181302"/>
        </a:xfrm>
      </xdr:grpSpPr>
      <xdr:cxnSp macro="">
        <xdr:nvCxnSpPr>
          <xdr:cNvPr id="198" name="Đường nối Thẳng 197">
            <a:extLst>
              <a:ext uri="{FF2B5EF4-FFF2-40B4-BE49-F238E27FC236}">
                <a16:creationId xmlns:a16="http://schemas.microsoft.com/office/drawing/2014/main" id="{00000000-0008-0000-0100-0000C6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" name="Đường nối Thẳng 198">
            <a:extLst>
              <a:ext uri="{FF2B5EF4-FFF2-40B4-BE49-F238E27FC236}">
                <a16:creationId xmlns:a16="http://schemas.microsoft.com/office/drawing/2014/main" id="{00000000-0008-0000-0100-0000C7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132</xdr:row>
      <xdr:rowOff>42242</xdr:rowOff>
    </xdr:from>
    <xdr:to>
      <xdr:col>12</xdr:col>
      <xdr:colOff>472909</xdr:colOff>
      <xdr:row>132</xdr:row>
      <xdr:rowOff>223544</xdr:rowOff>
    </xdr:to>
    <xdr:grpSp>
      <xdr:nvGrpSpPr>
        <xdr:cNvPr id="200" name="Nhóm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GrpSpPr/>
      </xdr:nvGrpSpPr>
      <xdr:grpSpPr>
        <a:xfrm>
          <a:off x="7058203" y="32604135"/>
          <a:ext cx="136635" cy="181302"/>
          <a:chOff x="10281744" y="1872155"/>
          <a:chExt cx="136635" cy="181302"/>
        </a:xfrm>
      </xdr:grpSpPr>
      <xdr:cxnSp macro="">
        <xdr:nvCxnSpPr>
          <xdr:cNvPr id="201" name="Đường nối Thẳng 200">
            <a:extLst>
              <a:ext uri="{FF2B5EF4-FFF2-40B4-BE49-F238E27FC236}">
                <a16:creationId xmlns:a16="http://schemas.microsoft.com/office/drawing/2014/main" id="{00000000-0008-0000-0100-0000C9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" name="Đường nối Thẳng 201">
            <a:extLst>
              <a:ext uri="{FF2B5EF4-FFF2-40B4-BE49-F238E27FC236}">
                <a16:creationId xmlns:a16="http://schemas.microsoft.com/office/drawing/2014/main" id="{00000000-0008-0000-0100-0000CA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134</xdr:row>
      <xdr:rowOff>42242</xdr:rowOff>
    </xdr:from>
    <xdr:to>
      <xdr:col>12</xdr:col>
      <xdr:colOff>472909</xdr:colOff>
      <xdr:row>134</xdr:row>
      <xdr:rowOff>223544</xdr:rowOff>
    </xdr:to>
    <xdr:grpSp>
      <xdr:nvGrpSpPr>
        <xdr:cNvPr id="203" name="Nhóm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GrpSpPr/>
      </xdr:nvGrpSpPr>
      <xdr:grpSpPr>
        <a:xfrm>
          <a:off x="7058203" y="33093992"/>
          <a:ext cx="136635" cy="181302"/>
          <a:chOff x="10281744" y="1872155"/>
          <a:chExt cx="136635" cy="181302"/>
        </a:xfrm>
      </xdr:grpSpPr>
      <xdr:cxnSp macro="">
        <xdr:nvCxnSpPr>
          <xdr:cNvPr id="204" name="Đường nối Thẳng 203">
            <a:extLst>
              <a:ext uri="{FF2B5EF4-FFF2-40B4-BE49-F238E27FC236}">
                <a16:creationId xmlns:a16="http://schemas.microsoft.com/office/drawing/2014/main" id="{00000000-0008-0000-0100-0000CC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" name="Đường nối Thẳng 204">
            <a:extLst>
              <a:ext uri="{FF2B5EF4-FFF2-40B4-BE49-F238E27FC236}">
                <a16:creationId xmlns:a16="http://schemas.microsoft.com/office/drawing/2014/main" id="{00000000-0008-0000-0100-0000CD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135</xdr:row>
      <xdr:rowOff>42242</xdr:rowOff>
    </xdr:from>
    <xdr:to>
      <xdr:col>12</xdr:col>
      <xdr:colOff>472909</xdr:colOff>
      <xdr:row>135</xdr:row>
      <xdr:rowOff>223544</xdr:rowOff>
    </xdr:to>
    <xdr:grpSp>
      <xdr:nvGrpSpPr>
        <xdr:cNvPr id="206" name="Nhóm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GrpSpPr/>
      </xdr:nvGrpSpPr>
      <xdr:grpSpPr>
        <a:xfrm>
          <a:off x="7058203" y="33338921"/>
          <a:ext cx="136635" cy="181302"/>
          <a:chOff x="10281744" y="1872155"/>
          <a:chExt cx="136635" cy="181302"/>
        </a:xfrm>
      </xdr:grpSpPr>
      <xdr:cxnSp macro="">
        <xdr:nvCxnSpPr>
          <xdr:cNvPr id="207" name="Đường nối Thẳng 206">
            <a:extLst>
              <a:ext uri="{FF2B5EF4-FFF2-40B4-BE49-F238E27FC236}">
                <a16:creationId xmlns:a16="http://schemas.microsoft.com/office/drawing/2014/main" id="{00000000-0008-0000-0100-0000CF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" name="Đường nối Thẳng 207">
            <a:extLst>
              <a:ext uri="{FF2B5EF4-FFF2-40B4-BE49-F238E27FC236}">
                <a16:creationId xmlns:a16="http://schemas.microsoft.com/office/drawing/2014/main" id="{00000000-0008-0000-0100-0000D0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136</xdr:row>
      <xdr:rowOff>42242</xdr:rowOff>
    </xdr:from>
    <xdr:to>
      <xdr:col>12</xdr:col>
      <xdr:colOff>472909</xdr:colOff>
      <xdr:row>136</xdr:row>
      <xdr:rowOff>223544</xdr:rowOff>
    </xdr:to>
    <xdr:grpSp>
      <xdr:nvGrpSpPr>
        <xdr:cNvPr id="209" name="Nhóm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GrpSpPr/>
      </xdr:nvGrpSpPr>
      <xdr:grpSpPr>
        <a:xfrm>
          <a:off x="7058203" y="33583849"/>
          <a:ext cx="136635" cy="181302"/>
          <a:chOff x="10281744" y="1872155"/>
          <a:chExt cx="136635" cy="181302"/>
        </a:xfrm>
      </xdr:grpSpPr>
      <xdr:cxnSp macro="">
        <xdr:nvCxnSpPr>
          <xdr:cNvPr id="210" name="Đường nối Thẳng 209">
            <a:extLst>
              <a:ext uri="{FF2B5EF4-FFF2-40B4-BE49-F238E27FC236}">
                <a16:creationId xmlns:a16="http://schemas.microsoft.com/office/drawing/2014/main" id="{00000000-0008-0000-0100-0000D2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Đường nối Thẳng 210">
            <a:extLst>
              <a:ext uri="{FF2B5EF4-FFF2-40B4-BE49-F238E27FC236}">
                <a16:creationId xmlns:a16="http://schemas.microsoft.com/office/drawing/2014/main" id="{00000000-0008-0000-0100-0000D3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139</xdr:row>
      <xdr:rowOff>42242</xdr:rowOff>
    </xdr:from>
    <xdr:to>
      <xdr:col>12</xdr:col>
      <xdr:colOff>472909</xdr:colOff>
      <xdr:row>139</xdr:row>
      <xdr:rowOff>223544</xdr:rowOff>
    </xdr:to>
    <xdr:grpSp>
      <xdr:nvGrpSpPr>
        <xdr:cNvPr id="212" name="Nhóm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GrpSpPr/>
      </xdr:nvGrpSpPr>
      <xdr:grpSpPr>
        <a:xfrm>
          <a:off x="7058203" y="34318635"/>
          <a:ext cx="136635" cy="181302"/>
          <a:chOff x="10281744" y="1872155"/>
          <a:chExt cx="136635" cy="181302"/>
        </a:xfrm>
      </xdr:grpSpPr>
      <xdr:cxnSp macro="">
        <xdr:nvCxnSpPr>
          <xdr:cNvPr id="213" name="Đường nối Thẳng 212">
            <a:extLst>
              <a:ext uri="{FF2B5EF4-FFF2-40B4-BE49-F238E27FC236}">
                <a16:creationId xmlns:a16="http://schemas.microsoft.com/office/drawing/2014/main" id="{00000000-0008-0000-0100-0000D5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" name="Đường nối Thẳng 213">
            <a:extLst>
              <a:ext uri="{FF2B5EF4-FFF2-40B4-BE49-F238E27FC236}">
                <a16:creationId xmlns:a16="http://schemas.microsoft.com/office/drawing/2014/main" id="{00000000-0008-0000-0100-0000D6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140</xdr:row>
      <xdr:rowOff>42242</xdr:rowOff>
    </xdr:from>
    <xdr:to>
      <xdr:col>12</xdr:col>
      <xdr:colOff>472909</xdr:colOff>
      <xdr:row>140</xdr:row>
      <xdr:rowOff>223544</xdr:rowOff>
    </xdr:to>
    <xdr:grpSp>
      <xdr:nvGrpSpPr>
        <xdr:cNvPr id="218" name="Nhóm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GrpSpPr/>
      </xdr:nvGrpSpPr>
      <xdr:grpSpPr>
        <a:xfrm>
          <a:off x="7058203" y="34563563"/>
          <a:ext cx="136635" cy="181302"/>
          <a:chOff x="10281744" y="1872155"/>
          <a:chExt cx="136635" cy="181302"/>
        </a:xfrm>
      </xdr:grpSpPr>
      <xdr:cxnSp macro="">
        <xdr:nvCxnSpPr>
          <xdr:cNvPr id="219" name="Đường nối Thẳng 218">
            <a:extLst>
              <a:ext uri="{FF2B5EF4-FFF2-40B4-BE49-F238E27FC236}">
                <a16:creationId xmlns:a16="http://schemas.microsoft.com/office/drawing/2014/main" id="{00000000-0008-0000-0100-0000DB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" name="Đường nối Thẳng 219">
            <a:extLst>
              <a:ext uri="{FF2B5EF4-FFF2-40B4-BE49-F238E27FC236}">
                <a16:creationId xmlns:a16="http://schemas.microsoft.com/office/drawing/2014/main" id="{00000000-0008-0000-0100-0000DC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145</xdr:row>
      <xdr:rowOff>42242</xdr:rowOff>
    </xdr:from>
    <xdr:to>
      <xdr:col>12</xdr:col>
      <xdr:colOff>472909</xdr:colOff>
      <xdr:row>145</xdr:row>
      <xdr:rowOff>223544</xdr:rowOff>
    </xdr:to>
    <xdr:grpSp>
      <xdr:nvGrpSpPr>
        <xdr:cNvPr id="221" name="Nhóm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GrpSpPr/>
      </xdr:nvGrpSpPr>
      <xdr:grpSpPr>
        <a:xfrm>
          <a:off x="7058203" y="35788206"/>
          <a:ext cx="136635" cy="181302"/>
          <a:chOff x="10281744" y="1872155"/>
          <a:chExt cx="136635" cy="181302"/>
        </a:xfrm>
      </xdr:grpSpPr>
      <xdr:cxnSp macro="">
        <xdr:nvCxnSpPr>
          <xdr:cNvPr id="222" name="Đường nối Thẳng 221">
            <a:extLst>
              <a:ext uri="{FF2B5EF4-FFF2-40B4-BE49-F238E27FC236}">
                <a16:creationId xmlns:a16="http://schemas.microsoft.com/office/drawing/2014/main" id="{00000000-0008-0000-0100-0000DE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" name="Đường nối Thẳng 222">
            <a:extLst>
              <a:ext uri="{FF2B5EF4-FFF2-40B4-BE49-F238E27FC236}">
                <a16:creationId xmlns:a16="http://schemas.microsoft.com/office/drawing/2014/main" id="{00000000-0008-0000-0100-0000DF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147</xdr:row>
      <xdr:rowOff>42242</xdr:rowOff>
    </xdr:from>
    <xdr:to>
      <xdr:col>12</xdr:col>
      <xdr:colOff>472909</xdr:colOff>
      <xdr:row>147</xdr:row>
      <xdr:rowOff>223544</xdr:rowOff>
    </xdr:to>
    <xdr:grpSp>
      <xdr:nvGrpSpPr>
        <xdr:cNvPr id="224" name="Nhóm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GrpSpPr/>
      </xdr:nvGrpSpPr>
      <xdr:grpSpPr>
        <a:xfrm>
          <a:off x="7058203" y="36278063"/>
          <a:ext cx="136635" cy="181302"/>
          <a:chOff x="10281744" y="1872155"/>
          <a:chExt cx="136635" cy="181302"/>
        </a:xfrm>
      </xdr:grpSpPr>
      <xdr:cxnSp macro="">
        <xdr:nvCxnSpPr>
          <xdr:cNvPr id="225" name="Đường nối Thẳng 224">
            <a:extLst>
              <a:ext uri="{FF2B5EF4-FFF2-40B4-BE49-F238E27FC236}">
                <a16:creationId xmlns:a16="http://schemas.microsoft.com/office/drawing/2014/main" id="{00000000-0008-0000-0100-0000E1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" name="Đường nối Thẳng 225">
            <a:extLst>
              <a:ext uri="{FF2B5EF4-FFF2-40B4-BE49-F238E27FC236}">
                <a16:creationId xmlns:a16="http://schemas.microsoft.com/office/drawing/2014/main" id="{00000000-0008-0000-0100-0000E2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148</xdr:row>
      <xdr:rowOff>42242</xdr:rowOff>
    </xdr:from>
    <xdr:to>
      <xdr:col>12</xdr:col>
      <xdr:colOff>472909</xdr:colOff>
      <xdr:row>148</xdr:row>
      <xdr:rowOff>223544</xdr:rowOff>
    </xdr:to>
    <xdr:grpSp>
      <xdr:nvGrpSpPr>
        <xdr:cNvPr id="230" name="Nhóm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GrpSpPr/>
      </xdr:nvGrpSpPr>
      <xdr:grpSpPr>
        <a:xfrm>
          <a:off x="7058203" y="36522992"/>
          <a:ext cx="136635" cy="181302"/>
          <a:chOff x="10281744" y="1872155"/>
          <a:chExt cx="136635" cy="181302"/>
        </a:xfrm>
      </xdr:grpSpPr>
      <xdr:cxnSp macro="">
        <xdr:nvCxnSpPr>
          <xdr:cNvPr id="231" name="Đường nối Thẳng 230">
            <a:extLst>
              <a:ext uri="{FF2B5EF4-FFF2-40B4-BE49-F238E27FC236}">
                <a16:creationId xmlns:a16="http://schemas.microsoft.com/office/drawing/2014/main" id="{00000000-0008-0000-0100-0000E7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" name="Đường nối Thẳng 231">
            <a:extLst>
              <a:ext uri="{FF2B5EF4-FFF2-40B4-BE49-F238E27FC236}">
                <a16:creationId xmlns:a16="http://schemas.microsoft.com/office/drawing/2014/main" id="{00000000-0008-0000-0100-0000E8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149</xdr:row>
      <xdr:rowOff>42242</xdr:rowOff>
    </xdr:from>
    <xdr:to>
      <xdr:col>12</xdr:col>
      <xdr:colOff>472909</xdr:colOff>
      <xdr:row>149</xdr:row>
      <xdr:rowOff>223544</xdr:rowOff>
    </xdr:to>
    <xdr:grpSp>
      <xdr:nvGrpSpPr>
        <xdr:cNvPr id="236" name="Nhóm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GrpSpPr/>
      </xdr:nvGrpSpPr>
      <xdr:grpSpPr>
        <a:xfrm>
          <a:off x="7058203" y="36767921"/>
          <a:ext cx="136635" cy="181302"/>
          <a:chOff x="10281744" y="1872155"/>
          <a:chExt cx="136635" cy="181302"/>
        </a:xfrm>
      </xdr:grpSpPr>
      <xdr:cxnSp macro="">
        <xdr:nvCxnSpPr>
          <xdr:cNvPr id="237" name="Đường nối Thẳng 236">
            <a:extLst>
              <a:ext uri="{FF2B5EF4-FFF2-40B4-BE49-F238E27FC236}">
                <a16:creationId xmlns:a16="http://schemas.microsoft.com/office/drawing/2014/main" id="{00000000-0008-0000-0100-0000ED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" name="Đường nối Thẳng 237">
            <a:extLst>
              <a:ext uri="{FF2B5EF4-FFF2-40B4-BE49-F238E27FC236}">
                <a16:creationId xmlns:a16="http://schemas.microsoft.com/office/drawing/2014/main" id="{00000000-0008-0000-0100-0000EE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153</xdr:row>
      <xdr:rowOff>42242</xdr:rowOff>
    </xdr:from>
    <xdr:to>
      <xdr:col>12</xdr:col>
      <xdr:colOff>472909</xdr:colOff>
      <xdr:row>153</xdr:row>
      <xdr:rowOff>223544</xdr:rowOff>
    </xdr:to>
    <xdr:grpSp>
      <xdr:nvGrpSpPr>
        <xdr:cNvPr id="239" name="Nhóm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GrpSpPr/>
      </xdr:nvGrpSpPr>
      <xdr:grpSpPr>
        <a:xfrm>
          <a:off x="7058203" y="37747635"/>
          <a:ext cx="136635" cy="181302"/>
          <a:chOff x="10281744" y="1872155"/>
          <a:chExt cx="136635" cy="181302"/>
        </a:xfrm>
      </xdr:grpSpPr>
      <xdr:cxnSp macro="">
        <xdr:nvCxnSpPr>
          <xdr:cNvPr id="240" name="Đường nối Thẳng 239">
            <a:extLst>
              <a:ext uri="{FF2B5EF4-FFF2-40B4-BE49-F238E27FC236}">
                <a16:creationId xmlns:a16="http://schemas.microsoft.com/office/drawing/2014/main" id="{00000000-0008-0000-0100-0000F0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" name="Đường nối Thẳng 240">
            <a:extLst>
              <a:ext uri="{FF2B5EF4-FFF2-40B4-BE49-F238E27FC236}">
                <a16:creationId xmlns:a16="http://schemas.microsoft.com/office/drawing/2014/main" id="{00000000-0008-0000-0100-0000F1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156</xdr:row>
      <xdr:rowOff>42242</xdr:rowOff>
    </xdr:from>
    <xdr:to>
      <xdr:col>12</xdr:col>
      <xdr:colOff>472909</xdr:colOff>
      <xdr:row>156</xdr:row>
      <xdr:rowOff>223544</xdr:rowOff>
    </xdr:to>
    <xdr:grpSp>
      <xdr:nvGrpSpPr>
        <xdr:cNvPr id="242" name="Nhóm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GrpSpPr/>
      </xdr:nvGrpSpPr>
      <xdr:grpSpPr>
        <a:xfrm>
          <a:off x="7058203" y="38482421"/>
          <a:ext cx="136635" cy="181302"/>
          <a:chOff x="10281744" y="1872155"/>
          <a:chExt cx="136635" cy="181302"/>
        </a:xfrm>
      </xdr:grpSpPr>
      <xdr:cxnSp macro="">
        <xdr:nvCxnSpPr>
          <xdr:cNvPr id="243" name="Đường nối Thẳng 242">
            <a:extLst>
              <a:ext uri="{FF2B5EF4-FFF2-40B4-BE49-F238E27FC236}">
                <a16:creationId xmlns:a16="http://schemas.microsoft.com/office/drawing/2014/main" id="{00000000-0008-0000-0100-0000F3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" name="Đường nối Thẳng 243">
            <a:extLst>
              <a:ext uri="{FF2B5EF4-FFF2-40B4-BE49-F238E27FC236}">
                <a16:creationId xmlns:a16="http://schemas.microsoft.com/office/drawing/2014/main" id="{00000000-0008-0000-0100-0000F4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157</xdr:row>
      <xdr:rowOff>42242</xdr:rowOff>
    </xdr:from>
    <xdr:to>
      <xdr:col>12</xdr:col>
      <xdr:colOff>472909</xdr:colOff>
      <xdr:row>157</xdr:row>
      <xdr:rowOff>223544</xdr:rowOff>
    </xdr:to>
    <xdr:grpSp>
      <xdr:nvGrpSpPr>
        <xdr:cNvPr id="245" name="Nhóm 24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GrpSpPr/>
      </xdr:nvGrpSpPr>
      <xdr:grpSpPr>
        <a:xfrm>
          <a:off x="7058203" y="38727349"/>
          <a:ext cx="136635" cy="181302"/>
          <a:chOff x="10281744" y="1872155"/>
          <a:chExt cx="136635" cy="181302"/>
        </a:xfrm>
      </xdr:grpSpPr>
      <xdr:cxnSp macro="">
        <xdr:nvCxnSpPr>
          <xdr:cNvPr id="246" name="Đường nối Thẳng 245">
            <a:extLst>
              <a:ext uri="{FF2B5EF4-FFF2-40B4-BE49-F238E27FC236}">
                <a16:creationId xmlns:a16="http://schemas.microsoft.com/office/drawing/2014/main" id="{00000000-0008-0000-0100-0000F6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" name="Đường nối Thẳng 246">
            <a:extLst>
              <a:ext uri="{FF2B5EF4-FFF2-40B4-BE49-F238E27FC236}">
                <a16:creationId xmlns:a16="http://schemas.microsoft.com/office/drawing/2014/main" id="{00000000-0008-0000-0100-0000F7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159</xdr:row>
      <xdr:rowOff>42242</xdr:rowOff>
    </xdr:from>
    <xdr:to>
      <xdr:col>12</xdr:col>
      <xdr:colOff>472909</xdr:colOff>
      <xdr:row>159</xdr:row>
      <xdr:rowOff>223544</xdr:rowOff>
    </xdr:to>
    <xdr:grpSp>
      <xdr:nvGrpSpPr>
        <xdr:cNvPr id="248" name="Nhóm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GrpSpPr/>
      </xdr:nvGrpSpPr>
      <xdr:grpSpPr>
        <a:xfrm>
          <a:off x="7058203" y="39217206"/>
          <a:ext cx="136635" cy="181302"/>
          <a:chOff x="10281744" y="1872155"/>
          <a:chExt cx="136635" cy="181302"/>
        </a:xfrm>
      </xdr:grpSpPr>
      <xdr:cxnSp macro="">
        <xdr:nvCxnSpPr>
          <xdr:cNvPr id="249" name="Đường nối Thẳng 248">
            <a:extLst>
              <a:ext uri="{FF2B5EF4-FFF2-40B4-BE49-F238E27FC236}">
                <a16:creationId xmlns:a16="http://schemas.microsoft.com/office/drawing/2014/main" id="{00000000-0008-0000-0100-0000F9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" name="Đường nối Thẳng 249">
            <a:extLst>
              <a:ext uri="{FF2B5EF4-FFF2-40B4-BE49-F238E27FC236}">
                <a16:creationId xmlns:a16="http://schemas.microsoft.com/office/drawing/2014/main" id="{00000000-0008-0000-0100-0000FA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160</xdr:row>
      <xdr:rowOff>42242</xdr:rowOff>
    </xdr:from>
    <xdr:to>
      <xdr:col>12</xdr:col>
      <xdr:colOff>472909</xdr:colOff>
      <xdr:row>160</xdr:row>
      <xdr:rowOff>223544</xdr:rowOff>
    </xdr:to>
    <xdr:grpSp>
      <xdr:nvGrpSpPr>
        <xdr:cNvPr id="251" name="Nhóm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GrpSpPr/>
      </xdr:nvGrpSpPr>
      <xdr:grpSpPr>
        <a:xfrm>
          <a:off x="7058203" y="39462135"/>
          <a:ext cx="136635" cy="181302"/>
          <a:chOff x="10281744" y="1872155"/>
          <a:chExt cx="136635" cy="181302"/>
        </a:xfrm>
      </xdr:grpSpPr>
      <xdr:cxnSp macro="">
        <xdr:nvCxnSpPr>
          <xdr:cNvPr id="252" name="Đường nối Thẳng 251">
            <a:extLst>
              <a:ext uri="{FF2B5EF4-FFF2-40B4-BE49-F238E27FC236}">
                <a16:creationId xmlns:a16="http://schemas.microsoft.com/office/drawing/2014/main" id="{00000000-0008-0000-0100-0000FC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" name="Đường nối Thẳng 252">
            <a:extLst>
              <a:ext uri="{FF2B5EF4-FFF2-40B4-BE49-F238E27FC236}">
                <a16:creationId xmlns:a16="http://schemas.microsoft.com/office/drawing/2014/main" id="{00000000-0008-0000-0100-0000FD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161</xdr:row>
      <xdr:rowOff>42242</xdr:rowOff>
    </xdr:from>
    <xdr:to>
      <xdr:col>12</xdr:col>
      <xdr:colOff>472909</xdr:colOff>
      <xdr:row>161</xdr:row>
      <xdr:rowOff>223544</xdr:rowOff>
    </xdr:to>
    <xdr:grpSp>
      <xdr:nvGrpSpPr>
        <xdr:cNvPr id="254" name="Nhóm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GrpSpPr/>
      </xdr:nvGrpSpPr>
      <xdr:grpSpPr>
        <a:xfrm>
          <a:off x="7058203" y="39707063"/>
          <a:ext cx="136635" cy="181302"/>
          <a:chOff x="10281744" y="1872155"/>
          <a:chExt cx="136635" cy="181302"/>
        </a:xfrm>
      </xdr:grpSpPr>
      <xdr:cxnSp macro="">
        <xdr:nvCxnSpPr>
          <xdr:cNvPr id="255" name="Đường nối Thẳng 254">
            <a:extLst>
              <a:ext uri="{FF2B5EF4-FFF2-40B4-BE49-F238E27FC236}">
                <a16:creationId xmlns:a16="http://schemas.microsoft.com/office/drawing/2014/main" id="{00000000-0008-0000-0100-0000FF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" name="Đường nối Thẳng 255">
            <a:extLst>
              <a:ext uri="{FF2B5EF4-FFF2-40B4-BE49-F238E27FC236}">
                <a16:creationId xmlns:a16="http://schemas.microsoft.com/office/drawing/2014/main" id="{00000000-0008-0000-0100-000000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162</xdr:row>
      <xdr:rowOff>42242</xdr:rowOff>
    </xdr:from>
    <xdr:to>
      <xdr:col>12</xdr:col>
      <xdr:colOff>472909</xdr:colOff>
      <xdr:row>162</xdr:row>
      <xdr:rowOff>223544</xdr:rowOff>
    </xdr:to>
    <xdr:grpSp>
      <xdr:nvGrpSpPr>
        <xdr:cNvPr id="257" name="Nhóm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GrpSpPr/>
      </xdr:nvGrpSpPr>
      <xdr:grpSpPr>
        <a:xfrm>
          <a:off x="7058203" y="39951992"/>
          <a:ext cx="136635" cy="181302"/>
          <a:chOff x="10281744" y="1872155"/>
          <a:chExt cx="136635" cy="181302"/>
        </a:xfrm>
      </xdr:grpSpPr>
      <xdr:cxnSp macro="">
        <xdr:nvCxnSpPr>
          <xdr:cNvPr id="258" name="Đường nối Thẳng 257">
            <a:extLst>
              <a:ext uri="{FF2B5EF4-FFF2-40B4-BE49-F238E27FC236}">
                <a16:creationId xmlns:a16="http://schemas.microsoft.com/office/drawing/2014/main" id="{00000000-0008-0000-0100-000002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" name="Đường nối Thẳng 258">
            <a:extLst>
              <a:ext uri="{FF2B5EF4-FFF2-40B4-BE49-F238E27FC236}">
                <a16:creationId xmlns:a16="http://schemas.microsoft.com/office/drawing/2014/main" id="{00000000-0008-0000-0100-000003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164</xdr:row>
      <xdr:rowOff>42242</xdr:rowOff>
    </xdr:from>
    <xdr:to>
      <xdr:col>12</xdr:col>
      <xdr:colOff>472909</xdr:colOff>
      <xdr:row>164</xdr:row>
      <xdr:rowOff>223544</xdr:rowOff>
    </xdr:to>
    <xdr:grpSp>
      <xdr:nvGrpSpPr>
        <xdr:cNvPr id="260" name="Nhóm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GrpSpPr/>
      </xdr:nvGrpSpPr>
      <xdr:grpSpPr>
        <a:xfrm>
          <a:off x="7058203" y="40441849"/>
          <a:ext cx="136635" cy="181302"/>
          <a:chOff x="10281744" y="1872155"/>
          <a:chExt cx="136635" cy="181302"/>
        </a:xfrm>
      </xdr:grpSpPr>
      <xdr:cxnSp macro="">
        <xdr:nvCxnSpPr>
          <xdr:cNvPr id="261" name="Đường nối Thẳng 260">
            <a:extLst>
              <a:ext uri="{FF2B5EF4-FFF2-40B4-BE49-F238E27FC236}">
                <a16:creationId xmlns:a16="http://schemas.microsoft.com/office/drawing/2014/main" id="{00000000-0008-0000-0100-000005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2" name="Đường nối Thẳng 261">
            <a:extLst>
              <a:ext uri="{FF2B5EF4-FFF2-40B4-BE49-F238E27FC236}">
                <a16:creationId xmlns:a16="http://schemas.microsoft.com/office/drawing/2014/main" id="{00000000-0008-0000-0100-000006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167</xdr:row>
      <xdr:rowOff>42242</xdr:rowOff>
    </xdr:from>
    <xdr:to>
      <xdr:col>12</xdr:col>
      <xdr:colOff>472909</xdr:colOff>
      <xdr:row>167</xdr:row>
      <xdr:rowOff>223544</xdr:rowOff>
    </xdr:to>
    <xdr:grpSp>
      <xdr:nvGrpSpPr>
        <xdr:cNvPr id="263" name="Nhóm 26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GrpSpPr/>
      </xdr:nvGrpSpPr>
      <xdr:grpSpPr>
        <a:xfrm>
          <a:off x="7058203" y="41176635"/>
          <a:ext cx="136635" cy="181302"/>
          <a:chOff x="10281744" y="1872155"/>
          <a:chExt cx="136635" cy="181302"/>
        </a:xfrm>
      </xdr:grpSpPr>
      <xdr:cxnSp macro="">
        <xdr:nvCxnSpPr>
          <xdr:cNvPr id="264" name="Đường nối Thẳng 263">
            <a:extLst>
              <a:ext uri="{FF2B5EF4-FFF2-40B4-BE49-F238E27FC236}">
                <a16:creationId xmlns:a16="http://schemas.microsoft.com/office/drawing/2014/main" id="{00000000-0008-0000-0100-000008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" name="Đường nối Thẳng 264">
            <a:extLst>
              <a:ext uri="{FF2B5EF4-FFF2-40B4-BE49-F238E27FC236}">
                <a16:creationId xmlns:a16="http://schemas.microsoft.com/office/drawing/2014/main" id="{00000000-0008-0000-0100-000009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169</xdr:row>
      <xdr:rowOff>42242</xdr:rowOff>
    </xdr:from>
    <xdr:to>
      <xdr:col>12</xdr:col>
      <xdr:colOff>472909</xdr:colOff>
      <xdr:row>169</xdr:row>
      <xdr:rowOff>223544</xdr:rowOff>
    </xdr:to>
    <xdr:grpSp>
      <xdr:nvGrpSpPr>
        <xdr:cNvPr id="266" name="Nhóm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GrpSpPr/>
      </xdr:nvGrpSpPr>
      <xdr:grpSpPr>
        <a:xfrm>
          <a:off x="7058203" y="41666492"/>
          <a:ext cx="136635" cy="181302"/>
          <a:chOff x="10281744" y="1872155"/>
          <a:chExt cx="136635" cy="181302"/>
        </a:xfrm>
      </xdr:grpSpPr>
      <xdr:cxnSp macro="">
        <xdr:nvCxnSpPr>
          <xdr:cNvPr id="267" name="Đường nối Thẳng 266">
            <a:extLst>
              <a:ext uri="{FF2B5EF4-FFF2-40B4-BE49-F238E27FC236}">
                <a16:creationId xmlns:a16="http://schemas.microsoft.com/office/drawing/2014/main" id="{00000000-0008-0000-0100-00000B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" name="Đường nối Thẳng 267">
            <a:extLst>
              <a:ext uri="{FF2B5EF4-FFF2-40B4-BE49-F238E27FC236}">
                <a16:creationId xmlns:a16="http://schemas.microsoft.com/office/drawing/2014/main" id="{00000000-0008-0000-0100-00000C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171</xdr:row>
      <xdr:rowOff>42242</xdr:rowOff>
    </xdr:from>
    <xdr:to>
      <xdr:col>12</xdr:col>
      <xdr:colOff>472909</xdr:colOff>
      <xdr:row>171</xdr:row>
      <xdr:rowOff>223544</xdr:rowOff>
    </xdr:to>
    <xdr:grpSp>
      <xdr:nvGrpSpPr>
        <xdr:cNvPr id="269" name="Nhóm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GrpSpPr/>
      </xdr:nvGrpSpPr>
      <xdr:grpSpPr>
        <a:xfrm>
          <a:off x="7058203" y="42156349"/>
          <a:ext cx="136635" cy="181302"/>
          <a:chOff x="10281744" y="1872155"/>
          <a:chExt cx="136635" cy="181302"/>
        </a:xfrm>
      </xdr:grpSpPr>
      <xdr:cxnSp macro="">
        <xdr:nvCxnSpPr>
          <xdr:cNvPr id="270" name="Đường nối Thẳng 269">
            <a:extLst>
              <a:ext uri="{FF2B5EF4-FFF2-40B4-BE49-F238E27FC236}">
                <a16:creationId xmlns:a16="http://schemas.microsoft.com/office/drawing/2014/main" id="{00000000-0008-0000-0100-00000E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" name="Đường nối Thẳng 270">
            <a:extLst>
              <a:ext uri="{FF2B5EF4-FFF2-40B4-BE49-F238E27FC236}">
                <a16:creationId xmlns:a16="http://schemas.microsoft.com/office/drawing/2014/main" id="{00000000-0008-0000-0100-00000F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176</xdr:row>
      <xdr:rowOff>42242</xdr:rowOff>
    </xdr:from>
    <xdr:to>
      <xdr:col>12</xdr:col>
      <xdr:colOff>472909</xdr:colOff>
      <xdr:row>176</xdr:row>
      <xdr:rowOff>223544</xdr:rowOff>
    </xdr:to>
    <xdr:grpSp>
      <xdr:nvGrpSpPr>
        <xdr:cNvPr id="272" name="Nhóm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GrpSpPr/>
      </xdr:nvGrpSpPr>
      <xdr:grpSpPr>
        <a:xfrm>
          <a:off x="7058203" y="43380992"/>
          <a:ext cx="136635" cy="181302"/>
          <a:chOff x="10281744" y="1872155"/>
          <a:chExt cx="136635" cy="181302"/>
        </a:xfrm>
      </xdr:grpSpPr>
      <xdr:cxnSp macro="">
        <xdr:nvCxnSpPr>
          <xdr:cNvPr id="273" name="Đường nối Thẳng 272">
            <a:extLst>
              <a:ext uri="{FF2B5EF4-FFF2-40B4-BE49-F238E27FC236}">
                <a16:creationId xmlns:a16="http://schemas.microsoft.com/office/drawing/2014/main" id="{00000000-0008-0000-0100-000011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" name="Đường nối Thẳng 273">
            <a:extLst>
              <a:ext uri="{FF2B5EF4-FFF2-40B4-BE49-F238E27FC236}">
                <a16:creationId xmlns:a16="http://schemas.microsoft.com/office/drawing/2014/main" id="{00000000-0008-0000-0100-000012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179</xdr:row>
      <xdr:rowOff>42242</xdr:rowOff>
    </xdr:from>
    <xdr:to>
      <xdr:col>12</xdr:col>
      <xdr:colOff>472909</xdr:colOff>
      <xdr:row>179</xdr:row>
      <xdr:rowOff>223544</xdr:rowOff>
    </xdr:to>
    <xdr:grpSp>
      <xdr:nvGrpSpPr>
        <xdr:cNvPr id="275" name="Nhóm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GrpSpPr/>
      </xdr:nvGrpSpPr>
      <xdr:grpSpPr>
        <a:xfrm>
          <a:off x="7058203" y="44115778"/>
          <a:ext cx="136635" cy="181302"/>
          <a:chOff x="10281744" y="1872155"/>
          <a:chExt cx="136635" cy="181302"/>
        </a:xfrm>
      </xdr:grpSpPr>
      <xdr:cxnSp macro="">
        <xdr:nvCxnSpPr>
          <xdr:cNvPr id="276" name="Đường nối Thẳng 275">
            <a:extLst>
              <a:ext uri="{FF2B5EF4-FFF2-40B4-BE49-F238E27FC236}">
                <a16:creationId xmlns:a16="http://schemas.microsoft.com/office/drawing/2014/main" id="{00000000-0008-0000-0100-000014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" name="Đường nối Thẳng 276">
            <a:extLst>
              <a:ext uri="{FF2B5EF4-FFF2-40B4-BE49-F238E27FC236}">
                <a16:creationId xmlns:a16="http://schemas.microsoft.com/office/drawing/2014/main" id="{00000000-0008-0000-0100-000015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182</xdr:row>
      <xdr:rowOff>42242</xdr:rowOff>
    </xdr:from>
    <xdr:to>
      <xdr:col>12</xdr:col>
      <xdr:colOff>472909</xdr:colOff>
      <xdr:row>182</xdr:row>
      <xdr:rowOff>223544</xdr:rowOff>
    </xdr:to>
    <xdr:grpSp>
      <xdr:nvGrpSpPr>
        <xdr:cNvPr id="278" name="Nhóm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GrpSpPr/>
      </xdr:nvGrpSpPr>
      <xdr:grpSpPr>
        <a:xfrm>
          <a:off x="7058203" y="44850563"/>
          <a:ext cx="136635" cy="181302"/>
          <a:chOff x="10281744" y="1872155"/>
          <a:chExt cx="136635" cy="181302"/>
        </a:xfrm>
      </xdr:grpSpPr>
      <xdr:cxnSp macro="">
        <xdr:nvCxnSpPr>
          <xdr:cNvPr id="279" name="Đường nối Thẳng 278">
            <a:extLst>
              <a:ext uri="{FF2B5EF4-FFF2-40B4-BE49-F238E27FC236}">
                <a16:creationId xmlns:a16="http://schemas.microsoft.com/office/drawing/2014/main" id="{00000000-0008-0000-0100-000017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" name="Đường nối Thẳng 279">
            <a:extLst>
              <a:ext uri="{FF2B5EF4-FFF2-40B4-BE49-F238E27FC236}">
                <a16:creationId xmlns:a16="http://schemas.microsoft.com/office/drawing/2014/main" id="{00000000-0008-0000-0100-000018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185</xdr:row>
      <xdr:rowOff>42242</xdr:rowOff>
    </xdr:from>
    <xdr:to>
      <xdr:col>12</xdr:col>
      <xdr:colOff>472909</xdr:colOff>
      <xdr:row>185</xdr:row>
      <xdr:rowOff>223544</xdr:rowOff>
    </xdr:to>
    <xdr:grpSp>
      <xdr:nvGrpSpPr>
        <xdr:cNvPr id="281" name="Nhóm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GrpSpPr/>
      </xdr:nvGrpSpPr>
      <xdr:grpSpPr>
        <a:xfrm>
          <a:off x="7058203" y="45585349"/>
          <a:ext cx="136635" cy="181302"/>
          <a:chOff x="10281744" y="1872155"/>
          <a:chExt cx="136635" cy="181302"/>
        </a:xfrm>
      </xdr:grpSpPr>
      <xdr:cxnSp macro="">
        <xdr:nvCxnSpPr>
          <xdr:cNvPr id="282" name="Đường nối Thẳng 281">
            <a:extLst>
              <a:ext uri="{FF2B5EF4-FFF2-40B4-BE49-F238E27FC236}">
                <a16:creationId xmlns:a16="http://schemas.microsoft.com/office/drawing/2014/main" id="{00000000-0008-0000-0100-00001A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3" name="Đường nối Thẳng 282">
            <a:extLst>
              <a:ext uri="{FF2B5EF4-FFF2-40B4-BE49-F238E27FC236}">
                <a16:creationId xmlns:a16="http://schemas.microsoft.com/office/drawing/2014/main" id="{00000000-0008-0000-0100-00001B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187</xdr:row>
      <xdr:rowOff>42242</xdr:rowOff>
    </xdr:from>
    <xdr:to>
      <xdr:col>12</xdr:col>
      <xdr:colOff>472909</xdr:colOff>
      <xdr:row>187</xdr:row>
      <xdr:rowOff>223544</xdr:rowOff>
    </xdr:to>
    <xdr:grpSp>
      <xdr:nvGrpSpPr>
        <xdr:cNvPr id="284" name="Nhóm 28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GrpSpPr/>
      </xdr:nvGrpSpPr>
      <xdr:grpSpPr>
        <a:xfrm>
          <a:off x="7058203" y="46075206"/>
          <a:ext cx="136635" cy="181302"/>
          <a:chOff x="10281744" y="1872155"/>
          <a:chExt cx="136635" cy="181302"/>
        </a:xfrm>
      </xdr:grpSpPr>
      <xdr:cxnSp macro="">
        <xdr:nvCxnSpPr>
          <xdr:cNvPr id="285" name="Đường nối Thẳng 284">
            <a:extLst>
              <a:ext uri="{FF2B5EF4-FFF2-40B4-BE49-F238E27FC236}">
                <a16:creationId xmlns:a16="http://schemas.microsoft.com/office/drawing/2014/main" id="{00000000-0008-0000-0100-00001D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6" name="Đường nối Thẳng 285">
            <a:extLst>
              <a:ext uri="{FF2B5EF4-FFF2-40B4-BE49-F238E27FC236}">
                <a16:creationId xmlns:a16="http://schemas.microsoft.com/office/drawing/2014/main" id="{00000000-0008-0000-0100-00001E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189</xdr:row>
      <xdr:rowOff>42242</xdr:rowOff>
    </xdr:from>
    <xdr:to>
      <xdr:col>12</xdr:col>
      <xdr:colOff>472909</xdr:colOff>
      <xdr:row>189</xdr:row>
      <xdr:rowOff>223544</xdr:rowOff>
    </xdr:to>
    <xdr:grpSp>
      <xdr:nvGrpSpPr>
        <xdr:cNvPr id="287" name="Nhóm 28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GrpSpPr/>
      </xdr:nvGrpSpPr>
      <xdr:grpSpPr>
        <a:xfrm>
          <a:off x="7058203" y="46565063"/>
          <a:ext cx="136635" cy="181302"/>
          <a:chOff x="10281744" y="1872155"/>
          <a:chExt cx="136635" cy="181302"/>
        </a:xfrm>
      </xdr:grpSpPr>
      <xdr:cxnSp macro="">
        <xdr:nvCxnSpPr>
          <xdr:cNvPr id="288" name="Đường nối Thẳng 287">
            <a:extLst>
              <a:ext uri="{FF2B5EF4-FFF2-40B4-BE49-F238E27FC236}">
                <a16:creationId xmlns:a16="http://schemas.microsoft.com/office/drawing/2014/main" id="{00000000-0008-0000-0100-000020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" name="Đường nối Thẳng 288">
            <a:extLst>
              <a:ext uri="{FF2B5EF4-FFF2-40B4-BE49-F238E27FC236}">
                <a16:creationId xmlns:a16="http://schemas.microsoft.com/office/drawing/2014/main" id="{00000000-0008-0000-0100-000021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191</xdr:row>
      <xdr:rowOff>42242</xdr:rowOff>
    </xdr:from>
    <xdr:to>
      <xdr:col>12</xdr:col>
      <xdr:colOff>472909</xdr:colOff>
      <xdr:row>191</xdr:row>
      <xdr:rowOff>223544</xdr:rowOff>
    </xdr:to>
    <xdr:grpSp>
      <xdr:nvGrpSpPr>
        <xdr:cNvPr id="290" name="Nhóm 289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GrpSpPr/>
      </xdr:nvGrpSpPr>
      <xdr:grpSpPr>
        <a:xfrm>
          <a:off x="7058203" y="47054921"/>
          <a:ext cx="136635" cy="181302"/>
          <a:chOff x="10281744" y="1872155"/>
          <a:chExt cx="136635" cy="181302"/>
        </a:xfrm>
      </xdr:grpSpPr>
      <xdr:cxnSp macro="">
        <xdr:nvCxnSpPr>
          <xdr:cNvPr id="291" name="Đường nối Thẳng 290">
            <a:extLst>
              <a:ext uri="{FF2B5EF4-FFF2-40B4-BE49-F238E27FC236}">
                <a16:creationId xmlns:a16="http://schemas.microsoft.com/office/drawing/2014/main" id="{00000000-0008-0000-0100-000023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2" name="Đường nối Thẳng 291">
            <a:extLst>
              <a:ext uri="{FF2B5EF4-FFF2-40B4-BE49-F238E27FC236}">
                <a16:creationId xmlns:a16="http://schemas.microsoft.com/office/drawing/2014/main" id="{00000000-0008-0000-0100-000024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192</xdr:row>
      <xdr:rowOff>42242</xdr:rowOff>
    </xdr:from>
    <xdr:to>
      <xdr:col>12</xdr:col>
      <xdr:colOff>472909</xdr:colOff>
      <xdr:row>192</xdr:row>
      <xdr:rowOff>223544</xdr:rowOff>
    </xdr:to>
    <xdr:grpSp>
      <xdr:nvGrpSpPr>
        <xdr:cNvPr id="293" name="Nhóm 292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GrpSpPr/>
      </xdr:nvGrpSpPr>
      <xdr:grpSpPr>
        <a:xfrm>
          <a:off x="7058203" y="47299849"/>
          <a:ext cx="136635" cy="181302"/>
          <a:chOff x="10281744" y="1872155"/>
          <a:chExt cx="136635" cy="181302"/>
        </a:xfrm>
      </xdr:grpSpPr>
      <xdr:cxnSp macro="">
        <xdr:nvCxnSpPr>
          <xdr:cNvPr id="294" name="Đường nối Thẳng 293">
            <a:extLst>
              <a:ext uri="{FF2B5EF4-FFF2-40B4-BE49-F238E27FC236}">
                <a16:creationId xmlns:a16="http://schemas.microsoft.com/office/drawing/2014/main" id="{00000000-0008-0000-0100-000026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" name="Đường nối Thẳng 294">
            <a:extLst>
              <a:ext uri="{FF2B5EF4-FFF2-40B4-BE49-F238E27FC236}">
                <a16:creationId xmlns:a16="http://schemas.microsoft.com/office/drawing/2014/main" id="{00000000-0008-0000-0100-000027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201</xdr:row>
      <xdr:rowOff>42242</xdr:rowOff>
    </xdr:from>
    <xdr:to>
      <xdr:col>12</xdr:col>
      <xdr:colOff>472909</xdr:colOff>
      <xdr:row>201</xdr:row>
      <xdr:rowOff>223544</xdr:rowOff>
    </xdr:to>
    <xdr:grpSp>
      <xdr:nvGrpSpPr>
        <xdr:cNvPr id="296" name="Nhóm 295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GrpSpPr/>
      </xdr:nvGrpSpPr>
      <xdr:grpSpPr>
        <a:xfrm>
          <a:off x="7058203" y="49504206"/>
          <a:ext cx="136635" cy="181302"/>
          <a:chOff x="10281744" y="1872155"/>
          <a:chExt cx="136635" cy="181302"/>
        </a:xfrm>
      </xdr:grpSpPr>
      <xdr:cxnSp macro="">
        <xdr:nvCxnSpPr>
          <xdr:cNvPr id="297" name="Đường nối Thẳng 296">
            <a:extLst>
              <a:ext uri="{FF2B5EF4-FFF2-40B4-BE49-F238E27FC236}">
                <a16:creationId xmlns:a16="http://schemas.microsoft.com/office/drawing/2014/main" id="{00000000-0008-0000-0100-000029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8" name="Đường nối Thẳng 297">
            <a:extLst>
              <a:ext uri="{FF2B5EF4-FFF2-40B4-BE49-F238E27FC236}">
                <a16:creationId xmlns:a16="http://schemas.microsoft.com/office/drawing/2014/main" id="{00000000-0008-0000-0100-00002A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203</xdr:row>
      <xdr:rowOff>42242</xdr:rowOff>
    </xdr:from>
    <xdr:to>
      <xdr:col>12</xdr:col>
      <xdr:colOff>472909</xdr:colOff>
      <xdr:row>203</xdr:row>
      <xdr:rowOff>223544</xdr:rowOff>
    </xdr:to>
    <xdr:grpSp>
      <xdr:nvGrpSpPr>
        <xdr:cNvPr id="299" name="Nhóm 298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GrpSpPr/>
      </xdr:nvGrpSpPr>
      <xdr:grpSpPr>
        <a:xfrm>
          <a:off x="7058203" y="49994063"/>
          <a:ext cx="136635" cy="181302"/>
          <a:chOff x="10281744" y="1872155"/>
          <a:chExt cx="136635" cy="181302"/>
        </a:xfrm>
      </xdr:grpSpPr>
      <xdr:cxnSp macro="">
        <xdr:nvCxnSpPr>
          <xdr:cNvPr id="300" name="Đường nối Thẳng 299">
            <a:extLst>
              <a:ext uri="{FF2B5EF4-FFF2-40B4-BE49-F238E27FC236}">
                <a16:creationId xmlns:a16="http://schemas.microsoft.com/office/drawing/2014/main" id="{00000000-0008-0000-0100-00002C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1" name="Đường nối Thẳng 300">
            <a:extLst>
              <a:ext uri="{FF2B5EF4-FFF2-40B4-BE49-F238E27FC236}">
                <a16:creationId xmlns:a16="http://schemas.microsoft.com/office/drawing/2014/main" id="{00000000-0008-0000-0100-00002D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208</xdr:row>
      <xdr:rowOff>42242</xdr:rowOff>
    </xdr:from>
    <xdr:to>
      <xdr:col>12</xdr:col>
      <xdr:colOff>472909</xdr:colOff>
      <xdr:row>208</xdr:row>
      <xdr:rowOff>223544</xdr:rowOff>
    </xdr:to>
    <xdr:grpSp>
      <xdr:nvGrpSpPr>
        <xdr:cNvPr id="302" name="Nhóm 301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GrpSpPr/>
      </xdr:nvGrpSpPr>
      <xdr:grpSpPr>
        <a:xfrm>
          <a:off x="7058203" y="51218706"/>
          <a:ext cx="136635" cy="181302"/>
          <a:chOff x="10281744" y="1872155"/>
          <a:chExt cx="136635" cy="181302"/>
        </a:xfrm>
      </xdr:grpSpPr>
      <xdr:cxnSp macro="">
        <xdr:nvCxnSpPr>
          <xdr:cNvPr id="303" name="Đường nối Thẳng 302">
            <a:extLst>
              <a:ext uri="{FF2B5EF4-FFF2-40B4-BE49-F238E27FC236}">
                <a16:creationId xmlns:a16="http://schemas.microsoft.com/office/drawing/2014/main" id="{00000000-0008-0000-0100-00002F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" name="Đường nối Thẳng 303">
            <a:extLst>
              <a:ext uri="{FF2B5EF4-FFF2-40B4-BE49-F238E27FC236}">
                <a16:creationId xmlns:a16="http://schemas.microsoft.com/office/drawing/2014/main" id="{00000000-0008-0000-0100-000030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210</xdr:row>
      <xdr:rowOff>42242</xdr:rowOff>
    </xdr:from>
    <xdr:to>
      <xdr:col>12</xdr:col>
      <xdr:colOff>472909</xdr:colOff>
      <xdr:row>210</xdr:row>
      <xdr:rowOff>223544</xdr:rowOff>
    </xdr:to>
    <xdr:grpSp>
      <xdr:nvGrpSpPr>
        <xdr:cNvPr id="305" name="Nhóm 304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GrpSpPr/>
      </xdr:nvGrpSpPr>
      <xdr:grpSpPr>
        <a:xfrm>
          <a:off x="7058203" y="51708563"/>
          <a:ext cx="136635" cy="181302"/>
          <a:chOff x="10281744" y="1872155"/>
          <a:chExt cx="136635" cy="181302"/>
        </a:xfrm>
      </xdr:grpSpPr>
      <xdr:cxnSp macro="">
        <xdr:nvCxnSpPr>
          <xdr:cNvPr id="306" name="Đường nối Thẳng 305">
            <a:extLst>
              <a:ext uri="{FF2B5EF4-FFF2-40B4-BE49-F238E27FC236}">
                <a16:creationId xmlns:a16="http://schemas.microsoft.com/office/drawing/2014/main" id="{00000000-0008-0000-0100-000032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" name="Đường nối Thẳng 306">
            <a:extLst>
              <a:ext uri="{FF2B5EF4-FFF2-40B4-BE49-F238E27FC236}">
                <a16:creationId xmlns:a16="http://schemas.microsoft.com/office/drawing/2014/main" id="{00000000-0008-0000-0100-000033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212</xdr:row>
      <xdr:rowOff>42242</xdr:rowOff>
    </xdr:from>
    <xdr:to>
      <xdr:col>12</xdr:col>
      <xdr:colOff>472909</xdr:colOff>
      <xdr:row>212</xdr:row>
      <xdr:rowOff>223544</xdr:rowOff>
    </xdr:to>
    <xdr:grpSp>
      <xdr:nvGrpSpPr>
        <xdr:cNvPr id="308" name="Nhóm 307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GrpSpPr/>
      </xdr:nvGrpSpPr>
      <xdr:grpSpPr>
        <a:xfrm>
          <a:off x="7058203" y="52198421"/>
          <a:ext cx="136635" cy="181302"/>
          <a:chOff x="10281744" y="1872155"/>
          <a:chExt cx="136635" cy="181302"/>
        </a:xfrm>
      </xdr:grpSpPr>
      <xdr:cxnSp macro="">
        <xdr:nvCxnSpPr>
          <xdr:cNvPr id="309" name="Đường nối Thẳng 308">
            <a:extLst>
              <a:ext uri="{FF2B5EF4-FFF2-40B4-BE49-F238E27FC236}">
                <a16:creationId xmlns:a16="http://schemas.microsoft.com/office/drawing/2014/main" id="{00000000-0008-0000-0100-000035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0" name="Đường nối Thẳng 309">
            <a:extLst>
              <a:ext uri="{FF2B5EF4-FFF2-40B4-BE49-F238E27FC236}">
                <a16:creationId xmlns:a16="http://schemas.microsoft.com/office/drawing/2014/main" id="{00000000-0008-0000-0100-000036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215</xdr:row>
      <xdr:rowOff>42242</xdr:rowOff>
    </xdr:from>
    <xdr:to>
      <xdr:col>12</xdr:col>
      <xdr:colOff>472909</xdr:colOff>
      <xdr:row>215</xdr:row>
      <xdr:rowOff>223544</xdr:rowOff>
    </xdr:to>
    <xdr:grpSp>
      <xdr:nvGrpSpPr>
        <xdr:cNvPr id="311" name="Nhóm 310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GrpSpPr/>
      </xdr:nvGrpSpPr>
      <xdr:grpSpPr>
        <a:xfrm>
          <a:off x="7058203" y="52933206"/>
          <a:ext cx="136635" cy="181302"/>
          <a:chOff x="10281744" y="1872155"/>
          <a:chExt cx="136635" cy="181302"/>
        </a:xfrm>
      </xdr:grpSpPr>
      <xdr:cxnSp macro="">
        <xdr:nvCxnSpPr>
          <xdr:cNvPr id="312" name="Đường nối Thẳng 311">
            <a:extLst>
              <a:ext uri="{FF2B5EF4-FFF2-40B4-BE49-F238E27FC236}">
                <a16:creationId xmlns:a16="http://schemas.microsoft.com/office/drawing/2014/main" id="{00000000-0008-0000-0100-000038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3" name="Đường nối Thẳng 312">
            <a:extLst>
              <a:ext uri="{FF2B5EF4-FFF2-40B4-BE49-F238E27FC236}">
                <a16:creationId xmlns:a16="http://schemas.microsoft.com/office/drawing/2014/main" id="{00000000-0008-0000-0100-000039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216</xdr:row>
      <xdr:rowOff>42242</xdr:rowOff>
    </xdr:from>
    <xdr:to>
      <xdr:col>12</xdr:col>
      <xdr:colOff>472909</xdr:colOff>
      <xdr:row>216</xdr:row>
      <xdr:rowOff>223544</xdr:rowOff>
    </xdr:to>
    <xdr:grpSp>
      <xdr:nvGrpSpPr>
        <xdr:cNvPr id="314" name="Nhóm 313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GrpSpPr/>
      </xdr:nvGrpSpPr>
      <xdr:grpSpPr>
        <a:xfrm>
          <a:off x="7058203" y="53178135"/>
          <a:ext cx="136635" cy="181302"/>
          <a:chOff x="10281744" y="1872155"/>
          <a:chExt cx="136635" cy="181302"/>
        </a:xfrm>
      </xdr:grpSpPr>
      <xdr:cxnSp macro="">
        <xdr:nvCxnSpPr>
          <xdr:cNvPr id="315" name="Đường nối Thẳng 314">
            <a:extLst>
              <a:ext uri="{FF2B5EF4-FFF2-40B4-BE49-F238E27FC236}">
                <a16:creationId xmlns:a16="http://schemas.microsoft.com/office/drawing/2014/main" id="{00000000-0008-0000-0100-00003B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6" name="Đường nối Thẳng 315">
            <a:extLst>
              <a:ext uri="{FF2B5EF4-FFF2-40B4-BE49-F238E27FC236}">
                <a16:creationId xmlns:a16="http://schemas.microsoft.com/office/drawing/2014/main" id="{00000000-0008-0000-0100-00003C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217</xdr:row>
      <xdr:rowOff>42242</xdr:rowOff>
    </xdr:from>
    <xdr:to>
      <xdr:col>12</xdr:col>
      <xdr:colOff>472909</xdr:colOff>
      <xdr:row>217</xdr:row>
      <xdr:rowOff>223544</xdr:rowOff>
    </xdr:to>
    <xdr:grpSp>
      <xdr:nvGrpSpPr>
        <xdr:cNvPr id="317" name="Nhóm 31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GrpSpPr/>
      </xdr:nvGrpSpPr>
      <xdr:grpSpPr>
        <a:xfrm>
          <a:off x="7058203" y="53423063"/>
          <a:ext cx="136635" cy="181302"/>
          <a:chOff x="10281744" y="1872155"/>
          <a:chExt cx="136635" cy="181302"/>
        </a:xfrm>
      </xdr:grpSpPr>
      <xdr:cxnSp macro="">
        <xdr:nvCxnSpPr>
          <xdr:cNvPr id="318" name="Đường nối Thẳng 317">
            <a:extLst>
              <a:ext uri="{FF2B5EF4-FFF2-40B4-BE49-F238E27FC236}">
                <a16:creationId xmlns:a16="http://schemas.microsoft.com/office/drawing/2014/main" id="{00000000-0008-0000-0100-00003E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" name="Đường nối Thẳng 318">
            <a:extLst>
              <a:ext uri="{FF2B5EF4-FFF2-40B4-BE49-F238E27FC236}">
                <a16:creationId xmlns:a16="http://schemas.microsoft.com/office/drawing/2014/main" id="{00000000-0008-0000-0100-00003F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218</xdr:row>
      <xdr:rowOff>42242</xdr:rowOff>
    </xdr:from>
    <xdr:to>
      <xdr:col>12</xdr:col>
      <xdr:colOff>472909</xdr:colOff>
      <xdr:row>218</xdr:row>
      <xdr:rowOff>223544</xdr:rowOff>
    </xdr:to>
    <xdr:grpSp>
      <xdr:nvGrpSpPr>
        <xdr:cNvPr id="320" name="Nhóm 319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GrpSpPr/>
      </xdr:nvGrpSpPr>
      <xdr:grpSpPr>
        <a:xfrm>
          <a:off x="7058203" y="53667992"/>
          <a:ext cx="136635" cy="181302"/>
          <a:chOff x="10281744" y="1872155"/>
          <a:chExt cx="136635" cy="181302"/>
        </a:xfrm>
      </xdr:grpSpPr>
      <xdr:cxnSp macro="">
        <xdr:nvCxnSpPr>
          <xdr:cNvPr id="321" name="Đường nối Thẳng 320">
            <a:extLst>
              <a:ext uri="{FF2B5EF4-FFF2-40B4-BE49-F238E27FC236}">
                <a16:creationId xmlns:a16="http://schemas.microsoft.com/office/drawing/2014/main" id="{00000000-0008-0000-0100-000041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2" name="Đường nối Thẳng 321">
            <a:extLst>
              <a:ext uri="{FF2B5EF4-FFF2-40B4-BE49-F238E27FC236}">
                <a16:creationId xmlns:a16="http://schemas.microsoft.com/office/drawing/2014/main" id="{00000000-0008-0000-0100-000042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220</xdr:row>
      <xdr:rowOff>42242</xdr:rowOff>
    </xdr:from>
    <xdr:to>
      <xdr:col>12</xdr:col>
      <xdr:colOff>472909</xdr:colOff>
      <xdr:row>220</xdr:row>
      <xdr:rowOff>223544</xdr:rowOff>
    </xdr:to>
    <xdr:grpSp>
      <xdr:nvGrpSpPr>
        <xdr:cNvPr id="323" name="Nhóm 322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GrpSpPr/>
      </xdr:nvGrpSpPr>
      <xdr:grpSpPr>
        <a:xfrm>
          <a:off x="7058203" y="54157849"/>
          <a:ext cx="136635" cy="181302"/>
          <a:chOff x="10281744" y="1872155"/>
          <a:chExt cx="136635" cy="181302"/>
        </a:xfrm>
      </xdr:grpSpPr>
      <xdr:cxnSp macro="">
        <xdr:nvCxnSpPr>
          <xdr:cNvPr id="324" name="Đường nối Thẳng 323">
            <a:extLst>
              <a:ext uri="{FF2B5EF4-FFF2-40B4-BE49-F238E27FC236}">
                <a16:creationId xmlns:a16="http://schemas.microsoft.com/office/drawing/2014/main" id="{00000000-0008-0000-0100-000044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5" name="Đường nối Thẳng 324">
            <a:extLst>
              <a:ext uri="{FF2B5EF4-FFF2-40B4-BE49-F238E27FC236}">
                <a16:creationId xmlns:a16="http://schemas.microsoft.com/office/drawing/2014/main" id="{00000000-0008-0000-0100-000045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222</xdr:row>
      <xdr:rowOff>42242</xdr:rowOff>
    </xdr:from>
    <xdr:to>
      <xdr:col>12</xdr:col>
      <xdr:colOff>472909</xdr:colOff>
      <xdr:row>222</xdr:row>
      <xdr:rowOff>223544</xdr:rowOff>
    </xdr:to>
    <xdr:grpSp>
      <xdr:nvGrpSpPr>
        <xdr:cNvPr id="326" name="Nhóm 325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GrpSpPr/>
      </xdr:nvGrpSpPr>
      <xdr:grpSpPr>
        <a:xfrm>
          <a:off x="7058203" y="54647706"/>
          <a:ext cx="136635" cy="181302"/>
          <a:chOff x="10281744" y="1872155"/>
          <a:chExt cx="136635" cy="181302"/>
        </a:xfrm>
      </xdr:grpSpPr>
      <xdr:cxnSp macro="">
        <xdr:nvCxnSpPr>
          <xdr:cNvPr id="327" name="Đường nối Thẳng 326">
            <a:extLst>
              <a:ext uri="{FF2B5EF4-FFF2-40B4-BE49-F238E27FC236}">
                <a16:creationId xmlns:a16="http://schemas.microsoft.com/office/drawing/2014/main" id="{00000000-0008-0000-0100-000047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8" name="Đường nối Thẳng 327">
            <a:extLst>
              <a:ext uri="{FF2B5EF4-FFF2-40B4-BE49-F238E27FC236}">
                <a16:creationId xmlns:a16="http://schemas.microsoft.com/office/drawing/2014/main" id="{00000000-0008-0000-0100-000048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223</xdr:row>
      <xdr:rowOff>42242</xdr:rowOff>
    </xdr:from>
    <xdr:to>
      <xdr:col>12</xdr:col>
      <xdr:colOff>472909</xdr:colOff>
      <xdr:row>223</xdr:row>
      <xdr:rowOff>223544</xdr:rowOff>
    </xdr:to>
    <xdr:grpSp>
      <xdr:nvGrpSpPr>
        <xdr:cNvPr id="329" name="Nhóm 328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GrpSpPr/>
      </xdr:nvGrpSpPr>
      <xdr:grpSpPr>
        <a:xfrm>
          <a:off x="7058203" y="54892635"/>
          <a:ext cx="136635" cy="181302"/>
          <a:chOff x="10281744" y="1872155"/>
          <a:chExt cx="136635" cy="181302"/>
        </a:xfrm>
      </xdr:grpSpPr>
      <xdr:cxnSp macro="">
        <xdr:nvCxnSpPr>
          <xdr:cNvPr id="330" name="Đường nối Thẳng 329">
            <a:extLst>
              <a:ext uri="{FF2B5EF4-FFF2-40B4-BE49-F238E27FC236}">
                <a16:creationId xmlns:a16="http://schemas.microsoft.com/office/drawing/2014/main" id="{00000000-0008-0000-0100-00004A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1" name="Đường nối Thẳng 330">
            <a:extLst>
              <a:ext uri="{FF2B5EF4-FFF2-40B4-BE49-F238E27FC236}">
                <a16:creationId xmlns:a16="http://schemas.microsoft.com/office/drawing/2014/main" id="{00000000-0008-0000-0100-00004B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225</xdr:row>
      <xdr:rowOff>42242</xdr:rowOff>
    </xdr:from>
    <xdr:to>
      <xdr:col>12</xdr:col>
      <xdr:colOff>472909</xdr:colOff>
      <xdr:row>225</xdr:row>
      <xdr:rowOff>223544</xdr:rowOff>
    </xdr:to>
    <xdr:grpSp>
      <xdr:nvGrpSpPr>
        <xdr:cNvPr id="332" name="Nhóm 33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GrpSpPr/>
      </xdr:nvGrpSpPr>
      <xdr:grpSpPr>
        <a:xfrm>
          <a:off x="7058203" y="55382492"/>
          <a:ext cx="136635" cy="181302"/>
          <a:chOff x="10281744" y="1872155"/>
          <a:chExt cx="136635" cy="181302"/>
        </a:xfrm>
      </xdr:grpSpPr>
      <xdr:cxnSp macro="">
        <xdr:nvCxnSpPr>
          <xdr:cNvPr id="333" name="Đường nối Thẳng 332">
            <a:extLst>
              <a:ext uri="{FF2B5EF4-FFF2-40B4-BE49-F238E27FC236}">
                <a16:creationId xmlns:a16="http://schemas.microsoft.com/office/drawing/2014/main" id="{00000000-0008-0000-0100-00004D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4" name="Đường nối Thẳng 333">
            <a:extLst>
              <a:ext uri="{FF2B5EF4-FFF2-40B4-BE49-F238E27FC236}">
                <a16:creationId xmlns:a16="http://schemas.microsoft.com/office/drawing/2014/main" id="{00000000-0008-0000-0100-00004E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226</xdr:row>
      <xdr:rowOff>42242</xdr:rowOff>
    </xdr:from>
    <xdr:to>
      <xdr:col>12</xdr:col>
      <xdr:colOff>472909</xdr:colOff>
      <xdr:row>226</xdr:row>
      <xdr:rowOff>223544</xdr:rowOff>
    </xdr:to>
    <xdr:grpSp>
      <xdr:nvGrpSpPr>
        <xdr:cNvPr id="335" name="Nhóm 334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GrpSpPr/>
      </xdr:nvGrpSpPr>
      <xdr:grpSpPr>
        <a:xfrm>
          <a:off x="7058203" y="55627421"/>
          <a:ext cx="136635" cy="181302"/>
          <a:chOff x="10281744" y="1872155"/>
          <a:chExt cx="136635" cy="181302"/>
        </a:xfrm>
      </xdr:grpSpPr>
      <xdr:cxnSp macro="">
        <xdr:nvCxnSpPr>
          <xdr:cNvPr id="336" name="Đường nối Thẳng 335">
            <a:extLst>
              <a:ext uri="{FF2B5EF4-FFF2-40B4-BE49-F238E27FC236}">
                <a16:creationId xmlns:a16="http://schemas.microsoft.com/office/drawing/2014/main" id="{00000000-0008-0000-0100-000050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7" name="Đường nối Thẳng 336">
            <a:extLst>
              <a:ext uri="{FF2B5EF4-FFF2-40B4-BE49-F238E27FC236}">
                <a16:creationId xmlns:a16="http://schemas.microsoft.com/office/drawing/2014/main" id="{00000000-0008-0000-0100-000051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228</xdr:row>
      <xdr:rowOff>42242</xdr:rowOff>
    </xdr:from>
    <xdr:to>
      <xdr:col>12</xdr:col>
      <xdr:colOff>472909</xdr:colOff>
      <xdr:row>228</xdr:row>
      <xdr:rowOff>223544</xdr:rowOff>
    </xdr:to>
    <xdr:grpSp>
      <xdr:nvGrpSpPr>
        <xdr:cNvPr id="338" name="Nhóm 33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GrpSpPr/>
      </xdr:nvGrpSpPr>
      <xdr:grpSpPr>
        <a:xfrm>
          <a:off x="7058203" y="56117278"/>
          <a:ext cx="136635" cy="181302"/>
          <a:chOff x="10281744" y="1872155"/>
          <a:chExt cx="136635" cy="181302"/>
        </a:xfrm>
      </xdr:grpSpPr>
      <xdr:cxnSp macro="">
        <xdr:nvCxnSpPr>
          <xdr:cNvPr id="339" name="Đường nối Thẳng 338">
            <a:extLst>
              <a:ext uri="{FF2B5EF4-FFF2-40B4-BE49-F238E27FC236}">
                <a16:creationId xmlns:a16="http://schemas.microsoft.com/office/drawing/2014/main" id="{00000000-0008-0000-0100-000053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" name="Đường nối Thẳng 339">
            <a:extLst>
              <a:ext uri="{FF2B5EF4-FFF2-40B4-BE49-F238E27FC236}">
                <a16:creationId xmlns:a16="http://schemas.microsoft.com/office/drawing/2014/main" id="{00000000-0008-0000-0100-000054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230</xdr:row>
      <xdr:rowOff>42242</xdr:rowOff>
    </xdr:from>
    <xdr:to>
      <xdr:col>12</xdr:col>
      <xdr:colOff>472909</xdr:colOff>
      <xdr:row>230</xdr:row>
      <xdr:rowOff>223544</xdr:rowOff>
    </xdr:to>
    <xdr:grpSp>
      <xdr:nvGrpSpPr>
        <xdr:cNvPr id="341" name="Nhóm 340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GrpSpPr/>
      </xdr:nvGrpSpPr>
      <xdr:grpSpPr>
        <a:xfrm>
          <a:off x="7058203" y="56607135"/>
          <a:ext cx="136635" cy="181302"/>
          <a:chOff x="10281744" y="1872155"/>
          <a:chExt cx="136635" cy="181302"/>
        </a:xfrm>
      </xdr:grpSpPr>
      <xdr:cxnSp macro="">
        <xdr:nvCxnSpPr>
          <xdr:cNvPr id="342" name="Đường nối Thẳng 341">
            <a:extLst>
              <a:ext uri="{FF2B5EF4-FFF2-40B4-BE49-F238E27FC236}">
                <a16:creationId xmlns:a16="http://schemas.microsoft.com/office/drawing/2014/main" id="{00000000-0008-0000-0100-000056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3" name="Đường nối Thẳng 342">
            <a:extLst>
              <a:ext uri="{FF2B5EF4-FFF2-40B4-BE49-F238E27FC236}">
                <a16:creationId xmlns:a16="http://schemas.microsoft.com/office/drawing/2014/main" id="{00000000-0008-0000-0100-000057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231</xdr:row>
      <xdr:rowOff>42242</xdr:rowOff>
    </xdr:from>
    <xdr:to>
      <xdr:col>12</xdr:col>
      <xdr:colOff>472909</xdr:colOff>
      <xdr:row>231</xdr:row>
      <xdr:rowOff>223544</xdr:rowOff>
    </xdr:to>
    <xdr:grpSp>
      <xdr:nvGrpSpPr>
        <xdr:cNvPr id="344" name="Nhóm 343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GrpSpPr/>
      </xdr:nvGrpSpPr>
      <xdr:grpSpPr>
        <a:xfrm>
          <a:off x="7058203" y="56852063"/>
          <a:ext cx="136635" cy="181302"/>
          <a:chOff x="10281744" y="1872155"/>
          <a:chExt cx="136635" cy="181302"/>
        </a:xfrm>
      </xdr:grpSpPr>
      <xdr:cxnSp macro="">
        <xdr:nvCxnSpPr>
          <xdr:cNvPr id="345" name="Đường nối Thẳng 344">
            <a:extLst>
              <a:ext uri="{FF2B5EF4-FFF2-40B4-BE49-F238E27FC236}">
                <a16:creationId xmlns:a16="http://schemas.microsoft.com/office/drawing/2014/main" id="{00000000-0008-0000-0100-000059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" name="Đường nối Thẳng 345">
            <a:extLst>
              <a:ext uri="{FF2B5EF4-FFF2-40B4-BE49-F238E27FC236}">
                <a16:creationId xmlns:a16="http://schemas.microsoft.com/office/drawing/2014/main" id="{00000000-0008-0000-0100-00005A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232</xdr:row>
      <xdr:rowOff>42242</xdr:rowOff>
    </xdr:from>
    <xdr:to>
      <xdr:col>12</xdr:col>
      <xdr:colOff>472909</xdr:colOff>
      <xdr:row>232</xdr:row>
      <xdr:rowOff>223544</xdr:rowOff>
    </xdr:to>
    <xdr:grpSp>
      <xdr:nvGrpSpPr>
        <xdr:cNvPr id="347" name="Nhóm 34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GrpSpPr/>
      </xdr:nvGrpSpPr>
      <xdr:grpSpPr>
        <a:xfrm>
          <a:off x="7058203" y="57096992"/>
          <a:ext cx="136635" cy="181302"/>
          <a:chOff x="10281744" y="1872155"/>
          <a:chExt cx="136635" cy="181302"/>
        </a:xfrm>
      </xdr:grpSpPr>
      <xdr:cxnSp macro="">
        <xdr:nvCxnSpPr>
          <xdr:cNvPr id="348" name="Đường nối Thẳng 347">
            <a:extLst>
              <a:ext uri="{FF2B5EF4-FFF2-40B4-BE49-F238E27FC236}">
                <a16:creationId xmlns:a16="http://schemas.microsoft.com/office/drawing/2014/main" id="{00000000-0008-0000-0100-00005C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" name="Đường nối Thẳng 348">
            <a:extLst>
              <a:ext uri="{FF2B5EF4-FFF2-40B4-BE49-F238E27FC236}">
                <a16:creationId xmlns:a16="http://schemas.microsoft.com/office/drawing/2014/main" id="{00000000-0008-0000-0100-00005D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233</xdr:row>
      <xdr:rowOff>42242</xdr:rowOff>
    </xdr:from>
    <xdr:to>
      <xdr:col>12</xdr:col>
      <xdr:colOff>472909</xdr:colOff>
      <xdr:row>233</xdr:row>
      <xdr:rowOff>223544</xdr:rowOff>
    </xdr:to>
    <xdr:grpSp>
      <xdr:nvGrpSpPr>
        <xdr:cNvPr id="350" name="Nhóm 349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GrpSpPr/>
      </xdr:nvGrpSpPr>
      <xdr:grpSpPr>
        <a:xfrm>
          <a:off x="7058203" y="57341921"/>
          <a:ext cx="136635" cy="181302"/>
          <a:chOff x="10281744" y="1872155"/>
          <a:chExt cx="136635" cy="181302"/>
        </a:xfrm>
      </xdr:grpSpPr>
      <xdr:cxnSp macro="">
        <xdr:nvCxnSpPr>
          <xdr:cNvPr id="351" name="Đường nối Thẳng 350">
            <a:extLst>
              <a:ext uri="{FF2B5EF4-FFF2-40B4-BE49-F238E27FC236}">
                <a16:creationId xmlns:a16="http://schemas.microsoft.com/office/drawing/2014/main" id="{00000000-0008-0000-0100-00005F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" name="Đường nối Thẳng 351">
            <a:extLst>
              <a:ext uri="{FF2B5EF4-FFF2-40B4-BE49-F238E27FC236}">
                <a16:creationId xmlns:a16="http://schemas.microsoft.com/office/drawing/2014/main" id="{00000000-0008-0000-0100-000060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235</xdr:row>
      <xdr:rowOff>42242</xdr:rowOff>
    </xdr:from>
    <xdr:to>
      <xdr:col>12</xdr:col>
      <xdr:colOff>472909</xdr:colOff>
      <xdr:row>235</xdr:row>
      <xdr:rowOff>223544</xdr:rowOff>
    </xdr:to>
    <xdr:grpSp>
      <xdr:nvGrpSpPr>
        <xdr:cNvPr id="353" name="Nhóm 352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GrpSpPr/>
      </xdr:nvGrpSpPr>
      <xdr:grpSpPr>
        <a:xfrm>
          <a:off x="7058203" y="57831778"/>
          <a:ext cx="136635" cy="181302"/>
          <a:chOff x="10281744" y="1872155"/>
          <a:chExt cx="136635" cy="181302"/>
        </a:xfrm>
      </xdr:grpSpPr>
      <xdr:cxnSp macro="">
        <xdr:nvCxnSpPr>
          <xdr:cNvPr id="354" name="Đường nối Thẳng 353">
            <a:extLst>
              <a:ext uri="{FF2B5EF4-FFF2-40B4-BE49-F238E27FC236}">
                <a16:creationId xmlns:a16="http://schemas.microsoft.com/office/drawing/2014/main" id="{00000000-0008-0000-0100-000062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" name="Đường nối Thẳng 354">
            <a:extLst>
              <a:ext uri="{FF2B5EF4-FFF2-40B4-BE49-F238E27FC236}">
                <a16:creationId xmlns:a16="http://schemas.microsoft.com/office/drawing/2014/main" id="{00000000-0008-0000-0100-000063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235</xdr:row>
      <xdr:rowOff>42242</xdr:rowOff>
    </xdr:from>
    <xdr:to>
      <xdr:col>12</xdr:col>
      <xdr:colOff>472909</xdr:colOff>
      <xdr:row>235</xdr:row>
      <xdr:rowOff>223544</xdr:rowOff>
    </xdr:to>
    <xdr:grpSp>
      <xdr:nvGrpSpPr>
        <xdr:cNvPr id="356" name="Nhóm 355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GrpSpPr/>
      </xdr:nvGrpSpPr>
      <xdr:grpSpPr>
        <a:xfrm>
          <a:off x="7058203" y="57831778"/>
          <a:ext cx="136635" cy="181302"/>
          <a:chOff x="10281744" y="1872155"/>
          <a:chExt cx="136635" cy="181302"/>
        </a:xfrm>
      </xdr:grpSpPr>
      <xdr:cxnSp macro="">
        <xdr:nvCxnSpPr>
          <xdr:cNvPr id="357" name="Đường nối Thẳng 356">
            <a:extLst>
              <a:ext uri="{FF2B5EF4-FFF2-40B4-BE49-F238E27FC236}">
                <a16:creationId xmlns:a16="http://schemas.microsoft.com/office/drawing/2014/main" id="{00000000-0008-0000-0100-000065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" name="Đường nối Thẳng 357">
            <a:extLst>
              <a:ext uri="{FF2B5EF4-FFF2-40B4-BE49-F238E27FC236}">
                <a16:creationId xmlns:a16="http://schemas.microsoft.com/office/drawing/2014/main" id="{00000000-0008-0000-0100-000066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236</xdr:row>
      <xdr:rowOff>42242</xdr:rowOff>
    </xdr:from>
    <xdr:to>
      <xdr:col>12</xdr:col>
      <xdr:colOff>472909</xdr:colOff>
      <xdr:row>236</xdr:row>
      <xdr:rowOff>223544</xdr:rowOff>
    </xdr:to>
    <xdr:grpSp>
      <xdr:nvGrpSpPr>
        <xdr:cNvPr id="359" name="Nhóm 358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GrpSpPr/>
      </xdr:nvGrpSpPr>
      <xdr:grpSpPr>
        <a:xfrm>
          <a:off x="7058203" y="58076706"/>
          <a:ext cx="136635" cy="181302"/>
          <a:chOff x="10281744" y="1872155"/>
          <a:chExt cx="136635" cy="181302"/>
        </a:xfrm>
      </xdr:grpSpPr>
      <xdr:cxnSp macro="">
        <xdr:nvCxnSpPr>
          <xdr:cNvPr id="360" name="Đường nối Thẳng 359">
            <a:extLst>
              <a:ext uri="{FF2B5EF4-FFF2-40B4-BE49-F238E27FC236}">
                <a16:creationId xmlns:a16="http://schemas.microsoft.com/office/drawing/2014/main" id="{00000000-0008-0000-0100-000068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" name="Đường nối Thẳng 360">
            <a:extLst>
              <a:ext uri="{FF2B5EF4-FFF2-40B4-BE49-F238E27FC236}">
                <a16:creationId xmlns:a16="http://schemas.microsoft.com/office/drawing/2014/main" id="{00000000-0008-0000-0100-000069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237</xdr:row>
      <xdr:rowOff>42242</xdr:rowOff>
    </xdr:from>
    <xdr:to>
      <xdr:col>12</xdr:col>
      <xdr:colOff>472909</xdr:colOff>
      <xdr:row>237</xdr:row>
      <xdr:rowOff>223544</xdr:rowOff>
    </xdr:to>
    <xdr:grpSp>
      <xdr:nvGrpSpPr>
        <xdr:cNvPr id="362" name="Nhóm 361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GrpSpPr/>
      </xdr:nvGrpSpPr>
      <xdr:grpSpPr>
        <a:xfrm>
          <a:off x="7058203" y="58321635"/>
          <a:ext cx="136635" cy="181302"/>
          <a:chOff x="10281744" y="1872155"/>
          <a:chExt cx="136635" cy="181302"/>
        </a:xfrm>
      </xdr:grpSpPr>
      <xdr:cxnSp macro="">
        <xdr:nvCxnSpPr>
          <xdr:cNvPr id="363" name="Đường nối Thẳng 362">
            <a:extLst>
              <a:ext uri="{FF2B5EF4-FFF2-40B4-BE49-F238E27FC236}">
                <a16:creationId xmlns:a16="http://schemas.microsoft.com/office/drawing/2014/main" id="{00000000-0008-0000-0100-00006B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4" name="Đường nối Thẳng 363">
            <a:extLst>
              <a:ext uri="{FF2B5EF4-FFF2-40B4-BE49-F238E27FC236}">
                <a16:creationId xmlns:a16="http://schemas.microsoft.com/office/drawing/2014/main" id="{00000000-0008-0000-0100-00006C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240</xdr:row>
      <xdr:rowOff>42242</xdr:rowOff>
    </xdr:from>
    <xdr:to>
      <xdr:col>12</xdr:col>
      <xdr:colOff>472909</xdr:colOff>
      <xdr:row>240</xdr:row>
      <xdr:rowOff>223544</xdr:rowOff>
    </xdr:to>
    <xdr:grpSp>
      <xdr:nvGrpSpPr>
        <xdr:cNvPr id="365" name="Nhóm 364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GrpSpPr/>
      </xdr:nvGrpSpPr>
      <xdr:grpSpPr>
        <a:xfrm>
          <a:off x="7058203" y="59056421"/>
          <a:ext cx="136635" cy="181302"/>
          <a:chOff x="10281744" y="1872155"/>
          <a:chExt cx="136635" cy="181302"/>
        </a:xfrm>
      </xdr:grpSpPr>
      <xdr:cxnSp macro="">
        <xdr:nvCxnSpPr>
          <xdr:cNvPr id="366" name="Đường nối Thẳng 365">
            <a:extLst>
              <a:ext uri="{FF2B5EF4-FFF2-40B4-BE49-F238E27FC236}">
                <a16:creationId xmlns:a16="http://schemas.microsoft.com/office/drawing/2014/main" id="{00000000-0008-0000-0100-00006E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7" name="Đường nối Thẳng 366">
            <a:extLst>
              <a:ext uri="{FF2B5EF4-FFF2-40B4-BE49-F238E27FC236}">
                <a16:creationId xmlns:a16="http://schemas.microsoft.com/office/drawing/2014/main" id="{00000000-0008-0000-0100-00006F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242</xdr:row>
      <xdr:rowOff>42242</xdr:rowOff>
    </xdr:from>
    <xdr:to>
      <xdr:col>12</xdr:col>
      <xdr:colOff>472909</xdr:colOff>
      <xdr:row>242</xdr:row>
      <xdr:rowOff>223544</xdr:rowOff>
    </xdr:to>
    <xdr:grpSp>
      <xdr:nvGrpSpPr>
        <xdr:cNvPr id="368" name="Nhóm 367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GrpSpPr/>
      </xdr:nvGrpSpPr>
      <xdr:grpSpPr>
        <a:xfrm>
          <a:off x="7058203" y="59546278"/>
          <a:ext cx="136635" cy="181302"/>
          <a:chOff x="10281744" y="1872155"/>
          <a:chExt cx="136635" cy="181302"/>
        </a:xfrm>
      </xdr:grpSpPr>
      <xdr:cxnSp macro="">
        <xdr:nvCxnSpPr>
          <xdr:cNvPr id="369" name="Đường nối Thẳng 368">
            <a:extLst>
              <a:ext uri="{FF2B5EF4-FFF2-40B4-BE49-F238E27FC236}">
                <a16:creationId xmlns:a16="http://schemas.microsoft.com/office/drawing/2014/main" id="{00000000-0008-0000-0100-000071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0" name="Đường nối Thẳng 369">
            <a:extLst>
              <a:ext uri="{FF2B5EF4-FFF2-40B4-BE49-F238E27FC236}">
                <a16:creationId xmlns:a16="http://schemas.microsoft.com/office/drawing/2014/main" id="{00000000-0008-0000-0100-000072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243</xdr:row>
      <xdr:rowOff>42242</xdr:rowOff>
    </xdr:from>
    <xdr:to>
      <xdr:col>12</xdr:col>
      <xdr:colOff>472909</xdr:colOff>
      <xdr:row>243</xdr:row>
      <xdr:rowOff>223544</xdr:rowOff>
    </xdr:to>
    <xdr:grpSp>
      <xdr:nvGrpSpPr>
        <xdr:cNvPr id="371" name="Nhóm 370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GrpSpPr/>
      </xdr:nvGrpSpPr>
      <xdr:grpSpPr>
        <a:xfrm>
          <a:off x="7058203" y="59791206"/>
          <a:ext cx="136635" cy="181302"/>
          <a:chOff x="10281744" y="1872155"/>
          <a:chExt cx="136635" cy="181302"/>
        </a:xfrm>
      </xdr:grpSpPr>
      <xdr:cxnSp macro="">
        <xdr:nvCxnSpPr>
          <xdr:cNvPr id="372" name="Đường nối Thẳng 371">
            <a:extLst>
              <a:ext uri="{FF2B5EF4-FFF2-40B4-BE49-F238E27FC236}">
                <a16:creationId xmlns:a16="http://schemas.microsoft.com/office/drawing/2014/main" id="{00000000-0008-0000-0100-000074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3" name="Đường nối Thẳng 372">
            <a:extLst>
              <a:ext uri="{FF2B5EF4-FFF2-40B4-BE49-F238E27FC236}">
                <a16:creationId xmlns:a16="http://schemas.microsoft.com/office/drawing/2014/main" id="{00000000-0008-0000-0100-000075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244</xdr:row>
      <xdr:rowOff>42242</xdr:rowOff>
    </xdr:from>
    <xdr:to>
      <xdr:col>12</xdr:col>
      <xdr:colOff>472909</xdr:colOff>
      <xdr:row>244</xdr:row>
      <xdr:rowOff>223544</xdr:rowOff>
    </xdr:to>
    <xdr:grpSp>
      <xdr:nvGrpSpPr>
        <xdr:cNvPr id="374" name="Nhóm 373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GrpSpPr/>
      </xdr:nvGrpSpPr>
      <xdr:grpSpPr>
        <a:xfrm>
          <a:off x="7058203" y="60036135"/>
          <a:ext cx="136635" cy="181302"/>
          <a:chOff x="10281744" y="1872155"/>
          <a:chExt cx="136635" cy="181302"/>
        </a:xfrm>
      </xdr:grpSpPr>
      <xdr:cxnSp macro="">
        <xdr:nvCxnSpPr>
          <xdr:cNvPr id="375" name="Đường nối Thẳng 374">
            <a:extLst>
              <a:ext uri="{FF2B5EF4-FFF2-40B4-BE49-F238E27FC236}">
                <a16:creationId xmlns:a16="http://schemas.microsoft.com/office/drawing/2014/main" id="{00000000-0008-0000-0100-000077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6" name="Đường nối Thẳng 375">
            <a:extLst>
              <a:ext uri="{FF2B5EF4-FFF2-40B4-BE49-F238E27FC236}">
                <a16:creationId xmlns:a16="http://schemas.microsoft.com/office/drawing/2014/main" id="{00000000-0008-0000-0100-000078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245</xdr:row>
      <xdr:rowOff>42242</xdr:rowOff>
    </xdr:from>
    <xdr:to>
      <xdr:col>12</xdr:col>
      <xdr:colOff>472909</xdr:colOff>
      <xdr:row>245</xdr:row>
      <xdr:rowOff>223544</xdr:rowOff>
    </xdr:to>
    <xdr:grpSp>
      <xdr:nvGrpSpPr>
        <xdr:cNvPr id="377" name="Nhóm 37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GrpSpPr/>
      </xdr:nvGrpSpPr>
      <xdr:grpSpPr>
        <a:xfrm>
          <a:off x="7058203" y="60281063"/>
          <a:ext cx="136635" cy="181302"/>
          <a:chOff x="10281744" y="1872155"/>
          <a:chExt cx="136635" cy="181302"/>
        </a:xfrm>
      </xdr:grpSpPr>
      <xdr:cxnSp macro="">
        <xdr:nvCxnSpPr>
          <xdr:cNvPr id="378" name="Đường nối Thẳng 377">
            <a:extLst>
              <a:ext uri="{FF2B5EF4-FFF2-40B4-BE49-F238E27FC236}">
                <a16:creationId xmlns:a16="http://schemas.microsoft.com/office/drawing/2014/main" id="{00000000-0008-0000-0100-00007A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9" name="Đường nối Thẳng 378">
            <a:extLst>
              <a:ext uri="{FF2B5EF4-FFF2-40B4-BE49-F238E27FC236}">
                <a16:creationId xmlns:a16="http://schemas.microsoft.com/office/drawing/2014/main" id="{00000000-0008-0000-0100-00007B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248</xdr:row>
      <xdr:rowOff>42242</xdr:rowOff>
    </xdr:from>
    <xdr:to>
      <xdr:col>12</xdr:col>
      <xdr:colOff>472909</xdr:colOff>
      <xdr:row>248</xdr:row>
      <xdr:rowOff>223544</xdr:rowOff>
    </xdr:to>
    <xdr:grpSp>
      <xdr:nvGrpSpPr>
        <xdr:cNvPr id="380" name="Nhóm 379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GrpSpPr/>
      </xdr:nvGrpSpPr>
      <xdr:grpSpPr>
        <a:xfrm>
          <a:off x="7058203" y="61015849"/>
          <a:ext cx="136635" cy="181302"/>
          <a:chOff x="10281744" y="1872155"/>
          <a:chExt cx="136635" cy="181302"/>
        </a:xfrm>
      </xdr:grpSpPr>
      <xdr:cxnSp macro="">
        <xdr:nvCxnSpPr>
          <xdr:cNvPr id="381" name="Đường nối Thẳng 380">
            <a:extLst>
              <a:ext uri="{FF2B5EF4-FFF2-40B4-BE49-F238E27FC236}">
                <a16:creationId xmlns:a16="http://schemas.microsoft.com/office/drawing/2014/main" id="{00000000-0008-0000-0100-00007D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2" name="Đường nối Thẳng 381">
            <a:extLst>
              <a:ext uri="{FF2B5EF4-FFF2-40B4-BE49-F238E27FC236}">
                <a16:creationId xmlns:a16="http://schemas.microsoft.com/office/drawing/2014/main" id="{00000000-0008-0000-0100-00007E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249</xdr:row>
      <xdr:rowOff>42242</xdr:rowOff>
    </xdr:from>
    <xdr:to>
      <xdr:col>12</xdr:col>
      <xdr:colOff>472909</xdr:colOff>
      <xdr:row>249</xdr:row>
      <xdr:rowOff>223544</xdr:rowOff>
    </xdr:to>
    <xdr:grpSp>
      <xdr:nvGrpSpPr>
        <xdr:cNvPr id="383" name="Nhóm 382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GrpSpPr/>
      </xdr:nvGrpSpPr>
      <xdr:grpSpPr>
        <a:xfrm>
          <a:off x="7058203" y="61260778"/>
          <a:ext cx="136635" cy="181302"/>
          <a:chOff x="10281744" y="1872155"/>
          <a:chExt cx="136635" cy="181302"/>
        </a:xfrm>
      </xdr:grpSpPr>
      <xdr:cxnSp macro="">
        <xdr:nvCxnSpPr>
          <xdr:cNvPr id="384" name="Đường nối Thẳng 383">
            <a:extLst>
              <a:ext uri="{FF2B5EF4-FFF2-40B4-BE49-F238E27FC236}">
                <a16:creationId xmlns:a16="http://schemas.microsoft.com/office/drawing/2014/main" id="{00000000-0008-0000-0100-000080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5" name="Đường nối Thẳng 384">
            <a:extLst>
              <a:ext uri="{FF2B5EF4-FFF2-40B4-BE49-F238E27FC236}">
                <a16:creationId xmlns:a16="http://schemas.microsoft.com/office/drawing/2014/main" id="{00000000-0008-0000-0100-000081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253</xdr:row>
      <xdr:rowOff>42242</xdr:rowOff>
    </xdr:from>
    <xdr:to>
      <xdr:col>12</xdr:col>
      <xdr:colOff>472909</xdr:colOff>
      <xdr:row>253</xdr:row>
      <xdr:rowOff>223544</xdr:rowOff>
    </xdr:to>
    <xdr:grpSp>
      <xdr:nvGrpSpPr>
        <xdr:cNvPr id="386" name="Nhóm 385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GrpSpPr/>
      </xdr:nvGrpSpPr>
      <xdr:grpSpPr>
        <a:xfrm>
          <a:off x="7058203" y="62240492"/>
          <a:ext cx="136635" cy="181302"/>
          <a:chOff x="10281744" y="1872155"/>
          <a:chExt cx="136635" cy="181302"/>
        </a:xfrm>
      </xdr:grpSpPr>
      <xdr:cxnSp macro="">
        <xdr:nvCxnSpPr>
          <xdr:cNvPr id="387" name="Đường nối Thẳng 386">
            <a:extLst>
              <a:ext uri="{FF2B5EF4-FFF2-40B4-BE49-F238E27FC236}">
                <a16:creationId xmlns:a16="http://schemas.microsoft.com/office/drawing/2014/main" id="{00000000-0008-0000-0100-000083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8" name="Đường nối Thẳng 387">
            <a:extLst>
              <a:ext uri="{FF2B5EF4-FFF2-40B4-BE49-F238E27FC236}">
                <a16:creationId xmlns:a16="http://schemas.microsoft.com/office/drawing/2014/main" id="{00000000-0008-0000-0100-000084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254</xdr:row>
      <xdr:rowOff>42242</xdr:rowOff>
    </xdr:from>
    <xdr:to>
      <xdr:col>12</xdr:col>
      <xdr:colOff>472909</xdr:colOff>
      <xdr:row>254</xdr:row>
      <xdr:rowOff>223544</xdr:rowOff>
    </xdr:to>
    <xdr:grpSp>
      <xdr:nvGrpSpPr>
        <xdr:cNvPr id="389" name="Nhóm 388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GrpSpPr/>
      </xdr:nvGrpSpPr>
      <xdr:grpSpPr>
        <a:xfrm>
          <a:off x="7058203" y="62485421"/>
          <a:ext cx="136635" cy="181302"/>
          <a:chOff x="10281744" y="1872155"/>
          <a:chExt cx="136635" cy="181302"/>
        </a:xfrm>
      </xdr:grpSpPr>
      <xdr:cxnSp macro="">
        <xdr:nvCxnSpPr>
          <xdr:cNvPr id="390" name="Đường nối Thẳng 389">
            <a:extLst>
              <a:ext uri="{FF2B5EF4-FFF2-40B4-BE49-F238E27FC236}">
                <a16:creationId xmlns:a16="http://schemas.microsoft.com/office/drawing/2014/main" id="{00000000-0008-0000-0100-000086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1" name="Đường nối Thẳng 390">
            <a:extLst>
              <a:ext uri="{FF2B5EF4-FFF2-40B4-BE49-F238E27FC236}">
                <a16:creationId xmlns:a16="http://schemas.microsoft.com/office/drawing/2014/main" id="{00000000-0008-0000-0100-000087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257</xdr:row>
      <xdr:rowOff>42242</xdr:rowOff>
    </xdr:from>
    <xdr:to>
      <xdr:col>12</xdr:col>
      <xdr:colOff>472909</xdr:colOff>
      <xdr:row>257</xdr:row>
      <xdr:rowOff>223544</xdr:rowOff>
    </xdr:to>
    <xdr:grpSp>
      <xdr:nvGrpSpPr>
        <xdr:cNvPr id="392" name="Nhóm 391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GrpSpPr/>
      </xdr:nvGrpSpPr>
      <xdr:grpSpPr>
        <a:xfrm>
          <a:off x="7058203" y="63220206"/>
          <a:ext cx="136635" cy="181302"/>
          <a:chOff x="10281744" y="1872155"/>
          <a:chExt cx="136635" cy="181302"/>
        </a:xfrm>
      </xdr:grpSpPr>
      <xdr:cxnSp macro="">
        <xdr:nvCxnSpPr>
          <xdr:cNvPr id="393" name="Đường nối Thẳng 392">
            <a:extLst>
              <a:ext uri="{FF2B5EF4-FFF2-40B4-BE49-F238E27FC236}">
                <a16:creationId xmlns:a16="http://schemas.microsoft.com/office/drawing/2014/main" id="{00000000-0008-0000-0100-000089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4" name="Đường nối Thẳng 393">
            <a:extLst>
              <a:ext uri="{FF2B5EF4-FFF2-40B4-BE49-F238E27FC236}">
                <a16:creationId xmlns:a16="http://schemas.microsoft.com/office/drawing/2014/main" id="{00000000-0008-0000-0100-00008A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258</xdr:row>
      <xdr:rowOff>42242</xdr:rowOff>
    </xdr:from>
    <xdr:to>
      <xdr:col>12</xdr:col>
      <xdr:colOff>472909</xdr:colOff>
      <xdr:row>258</xdr:row>
      <xdr:rowOff>223544</xdr:rowOff>
    </xdr:to>
    <xdr:grpSp>
      <xdr:nvGrpSpPr>
        <xdr:cNvPr id="395" name="Nhóm 394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GrpSpPr/>
      </xdr:nvGrpSpPr>
      <xdr:grpSpPr>
        <a:xfrm>
          <a:off x="7058203" y="63465135"/>
          <a:ext cx="136635" cy="181302"/>
          <a:chOff x="10281744" y="1872155"/>
          <a:chExt cx="136635" cy="181302"/>
        </a:xfrm>
      </xdr:grpSpPr>
      <xdr:cxnSp macro="">
        <xdr:nvCxnSpPr>
          <xdr:cNvPr id="396" name="Đường nối Thẳng 395">
            <a:extLst>
              <a:ext uri="{FF2B5EF4-FFF2-40B4-BE49-F238E27FC236}">
                <a16:creationId xmlns:a16="http://schemas.microsoft.com/office/drawing/2014/main" id="{00000000-0008-0000-0100-00008C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7" name="Đường nối Thẳng 396">
            <a:extLst>
              <a:ext uri="{FF2B5EF4-FFF2-40B4-BE49-F238E27FC236}">
                <a16:creationId xmlns:a16="http://schemas.microsoft.com/office/drawing/2014/main" id="{00000000-0008-0000-0100-00008D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261</xdr:row>
      <xdr:rowOff>42242</xdr:rowOff>
    </xdr:from>
    <xdr:to>
      <xdr:col>12</xdr:col>
      <xdr:colOff>472909</xdr:colOff>
      <xdr:row>261</xdr:row>
      <xdr:rowOff>223544</xdr:rowOff>
    </xdr:to>
    <xdr:grpSp>
      <xdr:nvGrpSpPr>
        <xdr:cNvPr id="398" name="Nhóm 397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GrpSpPr/>
      </xdr:nvGrpSpPr>
      <xdr:grpSpPr>
        <a:xfrm>
          <a:off x="7058203" y="64199921"/>
          <a:ext cx="136635" cy="181302"/>
          <a:chOff x="10281744" y="1872155"/>
          <a:chExt cx="136635" cy="181302"/>
        </a:xfrm>
      </xdr:grpSpPr>
      <xdr:cxnSp macro="">
        <xdr:nvCxnSpPr>
          <xdr:cNvPr id="399" name="Đường nối Thẳng 398">
            <a:extLst>
              <a:ext uri="{FF2B5EF4-FFF2-40B4-BE49-F238E27FC236}">
                <a16:creationId xmlns:a16="http://schemas.microsoft.com/office/drawing/2014/main" id="{00000000-0008-0000-0100-00008F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0" name="Đường nối Thẳng 399">
            <a:extLst>
              <a:ext uri="{FF2B5EF4-FFF2-40B4-BE49-F238E27FC236}">
                <a16:creationId xmlns:a16="http://schemas.microsoft.com/office/drawing/2014/main" id="{00000000-0008-0000-0100-000090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262</xdr:row>
      <xdr:rowOff>42242</xdr:rowOff>
    </xdr:from>
    <xdr:to>
      <xdr:col>12</xdr:col>
      <xdr:colOff>472909</xdr:colOff>
      <xdr:row>262</xdr:row>
      <xdr:rowOff>223544</xdr:rowOff>
    </xdr:to>
    <xdr:grpSp>
      <xdr:nvGrpSpPr>
        <xdr:cNvPr id="401" name="Nhóm 400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GrpSpPr/>
      </xdr:nvGrpSpPr>
      <xdr:grpSpPr>
        <a:xfrm>
          <a:off x="7058203" y="64444849"/>
          <a:ext cx="136635" cy="181302"/>
          <a:chOff x="10281744" y="1872155"/>
          <a:chExt cx="136635" cy="181302"/>
        </a:xfrm>
      </xdr:grpSpPr>
      <xdr:cxnSp macro="">
        <xdr:nvCxnSpPr>
          <xdr:cNvPr id="402" name="Đường nối Thẳng 401">
            <a:extLst>
              <a:ext uri="{FF2B5EF4-FFF2-40B4-BE49-F238E27FC236}">
                <a16:creationId xmlns:a16="http://schemas.microsoft.com/office/drawing/2014/main" id="{00000000-0008-0000-0100-000092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3" name="Đường nối Thẳng 402">
            <a:extLst>
              <a:ext uri="{FF2B5EF4-FFF2-40B4-BE49-F238E27FC236}">
                <a16:creationId xmlns:a16="http://schemas.microsoft.com/office/drawing/2014/main" id="{00000000-0008-0000-0100-000093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263</xdr:row>
      <xdr:rowOff>42242</xdr:rowOff>
    </xdr:from>
    <xdr:to>
      <xdr:col>12</xdr:col>
      <xdr:colOff>472909</xdr:colOff>
      <xdr:row>263</xdr:row>
      <xdr:rowOff>223544</xdr:rowOff>
    </xdr:to>
    <xdr:grpSp>
      <xdr:nvGrpSpPr>
        <xdr:cNvPr id="404" name="Nhóm 403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GrpSpPr/>
      </xdr:nvGrpSpPr>
      <xdr:grpSpPr>
        <a:xfrm>
          <a:off x="7058203" y="64689778"/>
          <a:ext cx="136635" cy="181302"/>
          <a:chOff x="10281744" y="1872155"/>
          <a:chExt cx="136635" cy="181302"/>
        </a:xfrm>
      </xdr:grpSpPr>
      <xdr:cxnSp macro="">
        <xdr:nvCxnSpPr>
          <xdr:cNvPr id="405" name="Đường nối Thẳng 404">
            <a:extLst>
              <a:ext uri="{FF2B5EF4-FFF2-40B4-BE49-F238E27FC236}">
                <a16:creationId xmlns:a16="http://schemas.microsoft.com/office/drawing/2014/main" id="{00000000-0008-0000-0100-000095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6" name="Đường nối Thẳng 405">
            <a:extLst>
              <a:ext uri="{FF2B5EF4-FFF2-40B4-BE49-F238E27FC236}">
                <a16:creationId xmlns:a16="http://schemas.microsoft.com/office/drawing/2014/main" id="{00000000-0008-0000-0100-000096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264</xdr:row>
      <xdr:rowOff>42242</xdr:rowOff>
    </xdr:from>
    <xdr:to>
      <xdr:col>12</xdr:col>
      <xdr:colOff>472909</xdr:colOff>
      <xdr:row>264</xdr:row>
      <xdr:rowOff>223544</xdr:rowOff>
    </xdr:to>
    <xdr:grpSp>
      <xdr:nvGrpSpPr>
        <xdr:cNvPr id="407" name="Nhóm 40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GrpSpPr/>
      </xdr:nvGrpSpPr>
      <xdr:grpSpPr>
        <a:xfrm>
          <a:off x="7058203" y="64934706"/>
          <a:ext cx="136635" cy="181302"/>
          <a:chOff x="10281744" y="1872155"/>
          <a:chExt cx="136635" cy="181302"/>
        </a:xfrm>
      </xdr:grpSpPr>
      <xdr:cxnSp macro="">
        <xdr:nvCxnSpPr>
          <xdr:cNvPr id="408" name="Đường nối Thẳng 407">
            <a:extLst>
              <a:ext uri="{FF2B5EF4-FFF2-40B4-BE49-F238E27FC236}">
                <a16:creationId xmlns:a16="http://schemas.microsoft.com/office/drawing/2014/main" id="{00000000-0008-0000-0100-000098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9" name="Đường nối Thẳng 408">
            <a:extLst>
              <a:ext uri="{FF2B5EF4-FFF2-40B4-BE49-F238E27FC236}">
                <a16:creationId xmlns:a16="http://schemas.microsoft.com/office/drawing/2014/main" id="{00000000-0008-0000-0100-000099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266</xdr:row>
      <xdr:rowOff>42242</xdr:rowOff>
    </xdr:from>
    <xdr:to>
      <xdr:col>12</xdr:col>
      <xdr:colOff>472909</xdr:colOff>
      <xdr:row>266</xdr:row>
      <xdr:rowOff>223544</xdr:rowOff>
    </xdr:to>
    <xdr:grpSp>
      <xdr:nvGrpSpPr>
        <xdr:cNvPr id="410" name="Nhóm 409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GrpSpPr/>
      </xdr:nvGrpSpPr>
      <xdr:grpSpPr>
        <a:xfrm>
          <a:off x="7058203" y="65424563"/>
          <a:ext cx="136635" cy="181302"/>
          <a:chOff x="10281744" y="1872155"/>
          <a:chExt cx="136635" cy="181302"/>
        </a:xfrm>
      </xdr:grpSpPr>
      <xdr:cxnSp macro="">
        <xdr:nvCxnSpPr>
          <xdr:cNvPr id="411" name="Đường nối Thẳng 410">
            <a:extLst>
              <a:ext uri="{FF2B5EF4-FFF2-40B4-BE49-F238E27FC236}">
                <a16:creationId xmlns:a16="http://schemas.microsoft.com/office/drawing/2014/main" id="{00000000-0008-0000-0100-00009B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2" name="Đường nối Thẳng 411">
            <a:extLst>
              <a:ext uri="{FF2B5EF4-FFF2-40B4-BE49-F238E27FC236}">
                <a16:creationId xmlns:a16="http://schemas.microsoft.com/office/drawing/2014/main" id="{00000000-0008-0000-0100-00009C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267</xdr:row>
      <xdr:rowOff>42242</xdr:rowOff>
    </xdr:from>
    <xdr:to>
      <xdr:col>12</xdr:col>
      <xdr:colOff>472909</xdr:colOff>
      <xdr:row>267</xdr:row>
      <xdr:rowOff>223544</xdr:rowOff>
    </xdr:to>
    <xdr:grpSp>
      <xdr:nvGrpSpPr>
        <xdr:cNvPr id="413" name="Nhóm 412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GrpSpPr/>
      </xdr:nvGrpSpPr>
      <xdr:grpSpPr>
        <a:xfrm>
          <a:off x="7058203" y="65669492"/>
          <a:ext cx="136635" cy="181302"/>
          <a:chOff x="10281744" y="1872155"/>
          <a:chExt cx="136635" cy="181302"/>
        </a:xfrm>
      </xdr:grpSpPr>
      <xdr:cxnSp macro="">
        <xdr:nvCxnSpPr>
          <xdr:cNvPr id="414" name="Đường nối Thẳng 413">
            <a:extLst>
              <a:ext uri="{FF2B5EF4-FFF2-40B4-BE49-F238E27FC236}">
                <a16:creationId xmlns:a16="http://schemas.microsoft.com/office/drawing/2014/main" id="{00000000-0008-0000-0100-00009E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5" name="Đường nối Thẳng 414">
            <a:extLst>
              <a:ext uri="{FF2B5EF4-FFF2-40B4-BE49-F238E27FC236}">
                <a16:creationId xmlns:a16="http://schemas.microsoft.com/office/drawing/2014/main" id="{00000000-0008-0000-0100-00009F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268</xdr:row>
      <xdr:rowOff>42242</xdr:rowOff>
    </xdr:from>
    <xdr:to>
      <xdr:col>12</xdr:col>
      <xdr:colOff>472909</xdr:colOff>
      <xdr:row>268</xdr:row>
      <xdr:rowOff>223544</xdr:rowOff>
    </xdr:to>
    <xdr:grpSp>
      <xdr:nvGrpSpPr>
        <xdr:cNvPr id="416" name="Nhóm 415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GrpSpPr/>
      </xdr:nvGrpSpPr>
      <xdr:grpSpPr>
        <a:xfrm>
          <a:off x="7058203" y="65914421"/>
          <a:ext cx="136635" cy="181302"/>
          <a:chOff x="10281744" y="1872155"/>
          <a:chExt cx="136635" cy="181302"/>
        </a:xfrm>
      </xdr:grpSpPr>
      <xdr:cxnSp macro="">
        <xdr:nvCxnSpPr>
          <xdr:cNvPr id="417" name="Đường nối Thẳng 416">
            <a:extLst>
              <a:ext uri="{FF2B5EF4-FFF2-40B4-BE49-F238E27FC236}">
                <a16:creationId xmlns:a16="http://schemas.microsoft.com/office/drawing/2014/main" id="{00000000-0008-0000-0100-0000A1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8" name="Đường nối Thẳng 417">
            <a:extLst>
              <a:ext uri="{FF2B5EF4-FFF2-40B4-BE49-F238E27FC236}">
                <a16:creationId xmlns:a16="http://schemas.microsoft.com/office/drawing/2014/main" id="{00000000-0008-0000-0100-0000A2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270</xdr:row>
      <xdr:rowOff>42242</xdr:rowOff>
    </xdr:from>
    <xdr:to>
      <xdr:col>12</xdr:col>
      <xdr:colOff>472909</xdr:colOff>
      <xdr:row>270</xdr:row>
      <xdr:rowOff>223544</xdr:rowOff>
    </xdr:to>
    <xdr:grpSp>
      <xdr:nvGrpSpPr>
        <xdr:cNvPr id="419" name="Nhóm 418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GrpSpPr/>
      </xdr:nvGrpSpPr>
      <xdr:grpSpPr>
        <a:xfrm>
          <a:off x="7058203" y="66404278"/>
          <a:ext cx="136635" cy="181302"/>
          <a:chOff x="10281744" y="1872155"/>
          <a:chExt cx="136635" cy="181302"/>
        </a:xfrm>
      </xdr:grpSpPr>
      <xdr:cxnSp macro="">
        <xdr:nvCxnSpPr>
          <xdr:cNvPr id="420" name="Đường nối Thẳng 419">
            <a:extLst>
              <a:ext uri="{FF2B5EF4-FFF2-40B4-BE49-F238E27FC236}">
                <a16:creationId xmlns:a16="http://schemas.microsoft.com/office/drawing/2014/main" id="{00000000-0008-0000-0100-0000A4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1" name="Đường nối Thẳng 420">
            <a:extLst>
              <a:ext uri="{FF2B5EF4-FFF2-40B4-BE49-F238E27FC236}">
                <a16:creationId xmlns:a16="http://schemas.microsoft.com/office/drawing/2014/main" id="{00000000-0008-0000-0100-0000A5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273</xdr:row>
      <xdr:rowOff>42242</xdr:rowOff>
    </xdr:from>
    <xdr:to>
      <xdr:col>12</xdr:col>
      <xdr:colOff>472909</xdr:colOff>
      <xdr:row>273</xdr:row>
      <xdr:rowOff>223544</xdr:rowOff>
    </xdr:to>
    <xdr:grpSp>
      <xdr:nvGrpSpPr>
        <xdr:cNvPr id="422" name="Nhóm 4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GrpSpPr/>
      </xdr:nvGrpSpPr>
      <xdr:grpSpPr>
        <a:xfrm>
          <a:off x="7058203" y="67139063"/>
          <a:ext cx="136635" cy="181302"/>
          <a:chOff x="10281744" y="1872155"/>
          <a:chExt cx="136635" cy="181302"/>
        </a:xfrm>
      </xdr:grpSpPr>
      <xdr:cxnSp macro="">
        <xdr:nvCxnSpPr>
          <xdr:cNvPr id="423" name="Đường nối Thẳng 422">
            <a:extLst>
              <a:ext uri="{FF2B5EF4-FFF2-40B4-BE49-F238E27FC236}">
                <a16:creationId xmlns:a16="http://schemas.microsoft.com/office/drawing/2014/main" id="{00000000-0008-0000-0100-0000A7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4" name="Đường nối Thẳng 423">
            <a:extLst>
              <a:ext uri="{FF2B5EF4-FFF2-40B4-BE49-F238E27FC236}">
                <a16:creationId xmlns:a16="http://schemas.microsoft.com/office/drawing/2014/main" id="{00000000-0008-0000-0100-0000A8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275</xdr:row>
      <xdr:rowOff>42242</xdr:rowOff>
    </xdr:from>
    <xdr:to>
      <xdr:col>12</xdr:col>
      <xdr:colOff>472909</xdr:colOff>
      <xdr:row>275</xdr:row>
      <xdr:rowOff>223544</xdr:rowOff>
    </xdr:to>
    <xdr:grpSp>
      <xdr:nvGrpSpPr>
        <xdr:cNvPr id="425" name="Nhóm 424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GrpSpPr/>
      </xdr:nvGrpSpPr>
      <xdr:grpSpPr>
        <a:xfrm>
          <a:off x="7058203" y="67628921"/>
          <a:ext cx="136635" cy="181302"/>
          <a:chOff x="10281744" y="1872155"/>
          <a:chExt cx="136635" cy="181302"/>
        </a:xfrm>
      </xdr:grpSpPr>
      <xdr:cxnSp macro="">
        <xdr:nvCxnSpPr>
          <xdr:cNvPr id="426" name="Đường nối Thẳng 425">
            <a:extLst>
              <a:ext uri="{FF2B5EF4-FFF2-40B4-BE49-F238E27FC236}">
                <a16:creationId xmlns:a16="http://schemas.microsoft.com/office/drawing/2014/main" id="{00000000-0008-0000-0100-0000AA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7" name="Đường nối Thẳng 426">
            <a:extLst>
              <a:ext uri="{FF2B5EF4-FFF2-40B4-BE49-F238E27FC236}">
                <a16:creationId xmlns:a16="http://schemas.microsoft.com/office/drawing/2014/main" id="{00000000-0008-0000-0100-0000AB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277</xdr:row>
      <xdr:rowOff>42242</xdr:rowOff>
    </xdr:from>
    <xdr:to>
      <xdr:col>12</xdr:col>
      <xdr:colOff>472909</xdr:colOff>
      <xdr:row>277</xdr:row>
      <xdr:rowOff>223544</xdr:rowOff>
    </xdr:to>
    <xdr:grpSp>
      <xdr:nvGrpSpPr>
        <xdr:cNvPr id="428" name="Nhóm 427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GrpSpPr/>
      </xdr:nvGrpSpPr>
      <xdr:grpSpPr>
        <a:xfrm>
          <a:off x="7058203" y="68118778"/>
          <a:ext cx="136635" cy="181302"/>
          <a:chOff x="10281744" y="1872155"/>
          <a:chExt cx="136635" cy="181302"/>
        </a:xfrm>
      </xdr:grpSpPr>
      <xdr:cxnSp macro="">
        <xdr:nvCxnSpPr>
          <xdr:cNvPr id="429" name="Đường nối Thẳng 428">
            <a:extLst>
              <a:ext uri="{FF2B5EF4-FFF2-40B4-BE49-F238E27FC236}">
                <a16:creationId xmlns:a16="http://schemas.microsoft.com/office/drawing/2014/main" id="{00000000-0008-0000-0100-0000AD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" name="Đường nối Thẳng 429">
            <a:extLst>
              <a:ext uri="{FF2B5EF4-FFF2-40B4-BE49-F238E27FC236}">
                <a16:creationId xmlns:a16="http://schemas.microsoft.com/office/drawing/2014/main" id="{00000000-0008-0000-0100-0000AE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278</xdr:row>
      <xdr:rowOff>42242</xdr:rowOff>
    </xdr:from>
    <xdr:to>
      <xdr:col>12</xdr:col>
      <xdr:colOff>472909</xdr:colOff>
      <xdr:row>278</xdr:row>
      <xdr:rowOff>223544</xdr:rowOff>
    </xdr:to>
    <xdr:grpSp>
      <xdr:nvGrpSpPr>
        <xdr:cNvPr id="431" name="Nhóm 430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GrpSpPr/>
      </xdr:nvGrpSpPr>
      <xdr:grpSpPr>
        <a:xfrm>
          <a:off x="7058203" y="68363706"/>
          <a:ext cx="136635" cy="181302"/>
          <a:chOff x="10281744" y="1872155"/>
          <a:chExt cx="136635" cy="181302"/>
        </a:xfrm>
      </xdr:grpSpPr>
      <xdr:cxnSp macro="">
        <xdr:nvCxnSpPr>
          <xdr:cNvPr id="432" name="Đường nối Thẳng 431">
            <a:extLst>
              <a:ext uri="{FF2B5EF4-FFF2-40B4-BE49-F238E27FC236}">
                <a16:creationId xmlns:a16="http://schemas.microsoft.com/office/drawing/2014/main" id="{00000000-0008-0000-0100-0000B0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" name="Đường nối Thẳng 432">
            <a:extLst>
              <a:ext uri="{FF2B5EF4-FFF2-40B4-BE49-F238E27FC236}">
                <a16:creationId xmlns:a16="http://schemas.microsoft.com/office/drawing/2014/main" id="{00000000-0008-0000-0100-0000B1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282</xdr:row>
      <xdr:rowOff>42242</xdr:rowOff>
    </xdr:from>
    <xdr:to>
      <xdr:col>12</xdr:col>
      <xdr:colOff>472909</xdr:colOff>
      <xdr:row>282</xdr:row>
      <xdr:rowOff>223544</xdr:rowOff>
    </xdr:to>
    <xdr:grpSp>
      <xdr:nvGrpSpPr>
        <xdr:cNvPr id="434" name="Nhóm 433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GrpSpPr/>
      </xdr:nvGrpSpPr>
      <xdr:grpSpPr>
        <a:xfrm>
          <a:off x="7058203" y="69343421"/>
          <a:ext cx="136635" cy="181302"/>
          <a:chOff x="10281744" y="1872155"/>
          <a:chExt cx="136635" cy="181302"/>
        </a:xfrm>
      </xdr:grpSpPr>
      <xdr:cxnSp macro="">
        <xdr:nvCxnSpPr>
          <xdr:cNvPr id="435" name="Đường nối Thẳng 434">
            <a:extLst>
              <a:ext uri="{FF2B5EF4-FFF2-40B4-BE49-F238E27FC236}">
                <a16:creationId xmlns:a16="http://schemas.microsoft.com/office/drawing/2014/main" id="{00000000-0008-0000-0100-0000B3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" name="Đường nối Thẳng 435">
            <a:extLst>
              <a:ext uri="{FF2B5EF4-FFF2-40B4-BE49-F238E27FC236}">
                <a16:creationId xmlns:a16="http://schemas.microsoft.com/office/drawing/2014/main" id="{00000000-0008-0000-0100-0000B4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287</xdr:row>
      <xdr:rowOff>42242</xdr:rowOff>
    </xdr:from>
    <xdr:to>
      <xdr:col>12</xdr:col>
      <xdr:colOff>472909</xdr:colOff>
      <xdr:row>287</xdr:row>
      <xdr:rowOff>223544</xdr:rowOff>
    </xdr:to>
    <xdr:grpSp>
      <xdr:nvGrpSpPr>
        <xdr:cNvPr id="437" name="Nhóm 43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GrpSpPr/>
      </xdr:nvGrpSpPr>
      <xdr:grpSpPr>
        <a:xfrm>
          <a:off x="7058203" y="70568063"/>
          <a:ext cx="136635" cy="181302"/>
          <a:chOff x="10281744" y="1872155"/>
          <a:chExt cx="136635" cy="181302"/>
        </a:xfrm>
      </xdr:grpSpPr>
      <xdr:cxnSp macro="">
        <xdr:nvCxnSpPr>
          <xdr:cNvPr id="438" name="Đường nối Thẳng 437">
            <a:extLst>
              <a:ext uri="{FF2B5EF4-FFF2-40B4-BE49-F238E27FC236}">
                <a16:creationId xmlns:a16="http://schemas.microsoft.com/office/drawing/2014/main" id="{00000000-0008-0000-0100-0000B6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9" name="Đường nối Thẳng 438">
            <a:extLst>
              <a:ext uri="{FF2B5EF4-FFF2-40B4-BE49-F238E27FC236}">
                <a16:creationId xmlns:a16="http://schemas.microsoft.com/office/drawing/2014/main" id="{00000000-0008-0000-0100-0000B7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293</xdr:row>
      <xdr:rowOff>42242</xdr:rowOff>
    </xdr:from>
    <xdr:to>
      <xdr:col>12</xdr:col>
      <xdr:colOff>472909</xdr:colOff>
      <xdr:row>293</xdr:row>
      <xdr:rowOff>223544</xdr:rowOff>
    </xdr:to>
    <xdr:grpSp>
      <xdr:nvGrpSpPr>
        <xdr:cNvPr id="440" name="Nhóm 439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GrpSpPr/>
      </xdr:nvGrpSpPr>
      <xdr:grpSpPr>
        <a:xfrm>
          <a:off x="7058203" y="72037635"/>
          <a:ext cx="136635" cy="181302"/>
          <a:chOff x="10281744" y="1872155"/>
          <a:chExt cx="136635" cy="181302"/>
        </a:xfrm>
      </xdr:grpSpPr>
      <xdr:cxnSp macro="">
        <xdr:nvCxnSpPr>
          <xdr:cNvPr id="441" name="Đường nối Thẳng 440">
            <a:extLst>
              <a:ext uri="{FF2B5EF4-FFF2-40B4-BE49-F238E27FC236}">
                <a16:creationId xmlns:a16="http://schemas.microsoft.com/office/drawing/2014/main" id="{00000000-0008-0000-0100-0000B9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2" name="Đường nối Thẳng 441">
            <a:extLst>
              <a:ext uri="{FF2B5EF4-FFF2-40B4-BE49-F238E27FC236}">
                <a16:creationId xmlns:a16="http://schemas.microsoft.com/office/drawing/2014/main" id="{00000000-0008-0000-0100-0000BA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294</xdr:row>
      <xdr:rowOff>42242</xdr:rowOff>
    </xdr:from>
    <xdr:to>
      <xdr:col>12</xdr:col>
      <xdr:colOff>472909</xdr:colOff>
      <xdr:row>294</xdr:row>
      <xdr:rowOff>223544</xdr:rowOff>
    </xdr:to>
    <xdr:grpSp>
      <xdr:nvGrpSpPr>
        <xdr:cNvPr id="443" name="Nhóm 442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GrpSpPr/>
      </xdr:nvGrpSpPr>
      <xdr:grpSpPr>
        <a:xfrm>
          <a:off x="7058203" y="72282563"/>
          <a:ext cx="136635" cy="181302"/>
          <a:chOff x="10281744" y="1872155"/>
          <a:chExt cx="136635" cy="181302"/>
        </a:xfrm>
      </xdr:grpSpPr>
      <xdr:cxnSp macro="">
        <xdr:nvCxnSpPr>
          <xdr:cNvPr id="444" name="Đường nối Thẳng 443">
            <a:extLst>
              <a:ext uri="{FF2B5EF4-FFF2-40B4-BE49-F238E27FC236}">
                <a16:creationId xmlns:a16="http://schemas.microsoft.com/office/drawing/2014/main" id="{00000000-0008-0000-0100-0000BC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5" name="Đường nối Thẳng 444">
            <a:extLst>
              <a:ext uri="{FF2B5EF4-FFF2-40B4-BE49-F238E27FC236}">
                <a16:creationId xmlns:a16="http://schemas.microsoft.com/office/drawing/2014/main" id="{00000000-0008-0000-0100-0000BD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295</xdr:row>
      <xdr:rowOff>42242</xdr:rowOff>
    </xdr:from>
    <xdr:to>
      <xdr:col>12</xdr:col>
      <xdr:colOff>472909</xdr:colOff>
      <xdr:row>295</xdr:row>
      <xdr:rowOff>223544</xdr:rowOff>
    </xdr:to>
    <xdr:grpSp>
      <xdr:nvGrpSpPr>
        <xdr:cNvPr id="446" name="Nhóm 445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GrpSpPr/>
      </xdr:nvGrpSpPr>
      <xdr:grpSpPr>
        <a:xfrm>
          <a:off x="7058203" y="72527492"/>
          <a:ext cx="136635" cy="181302"/>
          <a:chOff x="10281744" y="1872155"/>
          <a:chExt cx="136635" cy="181302"/>
        </a:xfrm>
      </xdr:grpSpPr>
      <xdr:cxnSp macro="">
        <xdr:nvCxnSpPr>
          <xdr:cNvPr id="447" name="Đường nối Thẳng 446">
            <a:extLst>
              <a:ext uri="{FF2B5EF4-FFF2-40B4-BE49-F238E27FC236}">
                <a16:creationId xmlns:a16="http://schemas.microsoft.com/office/drawing/2014/main" id="{00000000-0008-0000-0100-0000BF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8" name="Đường nối Thẳng 447">
            <a:extLst>
              <a:ext uri="{FF2B5EF4-FFF2-40B4-BE49-F238E27FC236}">
                <a16:creationId xmlns:a16="http://schemas.microsoft.com/office/drawing/2014/main" id="{00000000-0008-0000-0100-0000C0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296</xdr:row>
      <xdr:rowOff>42242</xdr:rowOff>
    </xdr:from>
    <xdr:to>
      <xdr:col>12</xdr:col>
      <xdr:colOff>472909</xdr:colOff>
      <xdr:row>296</xdr:row>
      <xdr:rowOff>223544</xdr:rowOff>
    </xdr:to>
    <xdr:grpSp>
      <xdr:nvGrpSpPr>
        <xdr:cNvPr id="449" name="Nhóm 448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GrpSpPr/>
      </xdr:nvGrpSpPr>
      <xdr:grpSpPr>
        <a:xfrm>
          <a:off x="7058203" y="72772421"/>
          <a:ext cx="136635" cy="181302"/>
          <a:chOff x="10281744" y="1872155"/>
          <a:chExt cx="136635" cy="181302"/>
        </a:xfrm>
      </xdr:grpSpPr>
      <xdr:cxnSp macro="">
        <xdr:nvCxnSpPr>
          <xdr:cNvPr id="450" name="Đường nối Thẳng 449">
            <a:extLst>
              <a:ext uri="{FF2B5EF4-FFF2-40B4-BE49-F238E27FC236}">
                <a16:creationId xmlns:a16="http://schemas.microsoft.com/office/drawing/2014/main" id="{00000000-0008-0000-0100-0000C2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1" name="Đường nối Thẳng 450">
            <a:extLst>
              <a:ext uri="{FF2B5EF4-FFF2-40B4-BE49-F238E27FC236}">
                <a16:creationId xmlns:a16="http://schemas.microsoft.com/office/drawing/2014/main" id="{00000000-0008-0000-0100-0000C3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297</xdr:row>
      <xdr:rowOff>42242</xdr:rowOff>
    </xdr:from>
    <xdr:to>
      <xdr:col>12</xdr:col>
      <xdr:colOff>472909</xdr:colOff>
      <xdr:row>297</xdr:row>
      <xdr:rowOff>223544</xdr:rowOff>
    </xdr:to>
    <xdr:grpSp>
      <xdr:nvGrpSpPr>
        <xdr:cNvPr id="452" name="Nhóm 451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GrpSpPr/>
      </xdr:nvGrpSpPr>
      <xdr:grpSpPr>
        <a:xfrm>
          <a:off x="7058203" y="73017349"/>
          <a:ext cx="136635" cy="181302"/>
          <a:chOff x="10281744" y="1872155"/>
          <a:chExt cx="136635" cy="181302"/>
        </a:xfrm>
      </xdr:grpSpPr>
      <xdr:cxnSp macro="">
        <xdr:nvCxnSpPr>
          <xdr:cNvPr id="453" name="Đường nối Thẳng 452">
            <a:extLst>
              <a:ext uri="{FF2B5EF4-FFF2-40B4-BE49-F238E27FC236}">
                <a16:creationId xmlns:a16="http://schemas.microsoft.com/office/drawing/2014/main" id="{00000000-0008-0000-0100-0000C5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4" name="Đường nối Thẳng 453">
            <a:extLst>
              <a:ext uri="{FF2B5EF4-FFF2-40B4-BE49-F238E27FC236}">
                <a16:creationId xmlns:a16="http://schemas.microsoft.com/office/drawing/2014/main" id="{00000000-0008-0000-0100-0000C6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298</xdr:row>
      <xdr:rowOff>42242</xdr:rowOff>
    </xdr:from>
    <xdr:to>
      <xdr:col>12</xdr:col>
      <xdr:colOff>472909</xdr:colOff>
      <xdr:row>298</xdr:row>
      <xdr:rowOff>223544</xdr:rowOff>
    </xdr:to>
    <xdr:grpSp>
      <xdr:nvGrpSpPr>
        <xdr:cNvPr id="455" name="Nhóm 454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GrpSpPr/>
      </xdr:nvGrpSpPr>
      <xdr:grpSpPr>
        <a:xfrm>
          <a:off x="7058203" y="73262278"/>
          <a:ext cx="136635" cy="181302"/>
          <a:chOff x="10281744" y="1872155"/>
          <a:chExt cx="136635" cy="181302"/>
        </a:xfrm>
      </xdr:grpSpPr>
      <xdr:cxnSp macro="">
        <xdr:nvCxnSpPr>
          <xdr:cNvPr id="456" name="Đường nối Thẳng 455">
            <a:extLst>
              <a:ext uri="{FF2B5EF4-FFF2-40B4-BE49-F238E27FC236}">
                <a16:creationId xmlns:a16="http://schemas.microsoft.com/office/drawing/2014/main" id="{00000000-0008-0000-0100-0000C8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7" name="Đường nối Thẳng 456">
            <a:extLst>
              <a:ext uri="{FF2B5EF4-FFF2-40B4-BE49-F238E27FC236}">
                <a16:creationId xmlns:a16="http://schemas.microsoft.com/office/drawing/2014/main" id="{00000000-0008-0000-0100-0000C9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300</xdr:row>
      <xdr:rowOff>42242</xdr:rowOff>
    </xdr:from>
    <xdr:to>
      <xdr:col>12</xdr:col>
      <xdr:colOff>472909</xdr:colOff>
      <xdr:row>300</xdr:row>
      <xdr:rowOff>223544</xdr:rowOff>
    </xdr:to>
    <xdr:grpSp>
      <xdr:nvGrpSpPr>
        <xdr:cNvPr id="458" name="Nhóm 457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GrpSpPr/>
      </xdr:nvGrpSpPr>
      <xdr:grpSpPr>
        <a:xfrm>
          <a:off x="7058203" y="73752135"/>
          <a:ext cx="136635" cy="181302"/>
          <a:chOff x="10281744" y="1872155"/>
          <a:chExt cx="136635" cy="181302"/>
        </a:xfrm>
      </xdr:grpSpPr>
      <xdr:cxnSp macro="">
        <xdr:nvCxnSpPr>
          <xdr:cNvPr id="459" name="Đường nối Thẳng 458">
            <a:extLst>
              <a:ext uri="{FF2B5EF4-FFF2-40B4-BE49-F238E27FC236}">
                <a16:creationId xmlns:a16="http://schemas.microsoft.com/office/drawing/2014/main" id="{00000000-0008-0000-0100-0000CB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0" name="Đường nối Thẳng 459">
            <a:extLst>
              <a:ext uri="{FF2B5EF4-FFF2-40B4-BE49-F238E27FC236}">
                <a16:creationId xmlns:a16="http://schemas.microsoft.com/office/drawing/2014/main" id="{00000000-0008-0000-0100-0000CC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303</xdr:row>
      <xdr:rowOff>42242</xdr:rowOff>
    </xdr:from>
    <xdr:to>
      <xdr:col>12</xdr:col>
      <xdr:colOff>472909</xdr:colOff>
      <xdr:row>303</xdr:row>
      <xdr:rowOff>223544</xdr:rowOff>
    </xdr:to>
    <xdr:grpSp>
      <xdr:nvGrpSpPr>
        <xdr:cNvPr id="461" name="Nhóm 460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GrpSpPr/>
      </xdr:nvGrpSpPr>
      <xdr:grpSpPr>
        <a:xfrm>
          <a:off x="7058203" y="74486921"/>
          <a:ext cx="136635" cy="181302"/>
          <a:chOff x="10281744" y="1872155"/>
          <a:chExt cx="136635" cy="181302"/>
        </a:xfrm>
      </xdr:grpSpPr>
      <xdr:cxnSp macro="">
        <xdr:nvCxnSpPr>
          <xdr:cNvPr id="462" name="Đường nối Thẳng 461">
            <a:extLst>
              <a:ext uri="{FF2B5EF4-FFF2-40B4-BE49-F238E27FC236}">
                <a16:creationId xmlns:a16="http://schemas.microsoft.com/office/drawing/2014/main" id="{00000000-0008-0000-0100-0000CE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3" name="Đường nối Thẳng 462">
            <a:extLst>
              <a:ext uri="{FF2B5EF4-FFF2-40B4-BE49-F238E27FC236}">
                <a16:creationId xmlns:a16="http://schemas.microsoft.com/office/drawing/2014/main" id="{00000000-0008-0000-0100-0000CF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305</xdr:row>
      <xdr:rowOff>42242</xdr:rowOff>
    </xdr:from>
    <xdr:to>
      <xdr:col>12</xdr:col>
      <xdr:colOff>472909</xdr:colOff>
      <xdr:row>305</xdr:row>
      <xdr:rowOff>223544</xdr:rowOff>
    </xdr:to>
    <xdr:grpSp>
      <xdr:nvGrpSpPr>
        <xdr:cNvPr id="464" name="Nhóm 463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GrpSpPr/>
      </xdr:nvGrpSpPr>
      <xdr:grpSpPr>
        <a:xfrm>
          <a:off x="7058203" y="74976778"/>
          <a:ext cx="136635" cy="181302"/>
          <a:chOff x="10281744" y="1872155"/>
          <a:chExt cx="136635" cy="181302"/>
        </a:xfrm>
      </xdr:grpSpPr>
      <xdr:cxnSp macro="">
        <xdr:nvCxnSpPr>
          <xdr:cNvPr id="465" name="Đường nối Thẳng 464">
            <a:extLst>
              <a:ext uri="{FF2B5EF4-FFF2-40B4-BE49-F238E27FC236}">
                <a16:creationId xmlns:a16="http://schemas.microsoft.com/office/drawing/2014/main" id="{00000000-0008-0000-0100-0000D1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6" name="Đường nối Thẳng 465">
            <a:extLst>
              <a:ext uri="{FF2B5EF4-FFF2-40B4-BE49-F238E27FC236}">
                <a16:creationId xmlns:a16="http://schemas.microsoft.com/office/drawing/2014/main" id="{00000000-0008-0000-0100-0000D2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311</xdr:row>
      <xdr:rowOff>42242</xdr:rowOff>
    </xdr:from>
    <xdr:to>
      <xdr:col>12</xdr:col>
      <xdr:colOff>472909</xdr:colOff>
      <xdr:row>311</xdr:row>
      <xdr:rowOff>223544</xdr:rowOff>
    </xdr:to>
    <xdr:grpSp>
      <xdr:nvGrpSpPr>
        <xdr:cNvPr id="467" name="Nhóm 46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GrpSpPr/>
      </xdr:nvGrpSpPr>
      <xdr:grpSpPr>
        <a:xfrm>
          <a:off x="7058203" y="76446349"/>
          <a:ext cx="136635" cy="181302"/>
          <a:chOff x="10281744" y="1872155"/>
          <a:chExt cx="136635" cy="181302"/>
        </a:xfrm>
      </xdr:grpSpPr>
      <xdr:cxnSp macro="">
        <xdr:nvCxnSpPr>
          <xdr:cNvPr id="468" name="Đường nối Thẳng 467">
            <a:extLst>
              <a:ext uri="{FF2B5EF4-FFF2-40B4-BE49-F238E27FC236}">
                <a16:creationId xmlns:a16="http://schemas.microsoft.com/office/drawing/2014/main" id="{00000000-0008-0000-0100-0000D4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9" name="Đường nối Thẳng 468">
            <a:extLst>
              <a:ext uri="{FF2B5EF4-FFF2-40B4-BE49-F238E27FC236}">
                <a16:creationId xmlns:a16="http://schemas.microsoft.com/office/drawing/2014/main" id="{00000000-0008-0000-0100-0000D5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312</xdr:row>
      <xdr:rowOff>42242</xdr:rowOff>
    </xdr:from>
    <xdr:to>
      <xdr:col>12</xdr:col>
      <xdr:colOff>472909</xdr:colOff>
      <xdr:row>312</xdr:row>
      <xdr:rowOff>223544</xdr:rowOff>
    </xdr:to>
    <xdr:grpSp>
      <xdr:nvGrpSpPr>
        <xdr:cNvPr id="470" name="Nhóm 469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GrpSpPr/>
      </xdr:nvGrpSpPr>
      <xdr:grpSpPr>
        <a:xfrm>
          <a:off x="7058203" y="76691278"/>
          <a:ext cx="136635" cy="181302"/>
          <a:chOff x="10281744" y="1872155"/>
          <a:chExt cx="136635" cy="181302"/>
        </a:xfrm>
      </xdr:grpSpPr>
      <xdr:cxnSp macro="">
        <xdr:nvCxnSpPr>
          <xdr:cNvPr id="471" name="Đường nối Thẳng 470">
            <a:extLst>
              <a:ext uri="{FF2B5EF4-FFF2-40B4-BE49-F238E27FC236}">
                <a16:creationId xmlns:a16="http://schemas.microsoft.com/office/drawing/2014/main" id="{00000000-0008-0000-0100-0000D7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2" name="Đường nối Thẳng 471">
            <a:extLst>
              <a:ext uri="{FF2B5EF4-FFF2-40B4-BE49-F238E27FC236}">
                <a16:creationId xmlns:a16="http://schemas.microsoft.com/office/drawing/2014/main" id="{00000000-0008-0000-0100-0000D8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314</xdr:row>
      <xdr:rowOff>42242</xdr:rowOff>
    </xdr:from>
    <xdr:to>
      <xdr:col>12</xdr:col>
      <xdr:colOff>472909</xdr:colOff>
      <xdr:row>314</xdr:row>
      <xdr:rowOff>223544</xdr:rowOff>
    </xdr:to>
    <xdr:grpSp>
      <xdr:nvGrpSpPr>
        <xdr:cNvPr id="473" name="Nhóm 472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GrpSpPr/>
      </xdr:nvGrpSpPr>
      <xdr:grpSpPr>
        <a:xfrm>
          <a:off x="7058203" y="77181135"/>
          <a:ext cx="136635" cy="181302"/>
          <a:chOff x="10281744" y="1872155"/>
          <a:chExt cx="136635" cy="181302"/>
        </a:xfrm>
      </xdr:grpSpPr>
      <xdr:cxnSp macro="">
        <xdr:nvCxnSpPr>
          <xdr:cNvPr id="474" name="Đường nối Thẳng 473">
            <a:extLst>
              <a:ext uri="{FF2B5EF4-FFF2-40B4-BE49-F238E27FC236}">
                <a16:creationId xmlns:a16="http://schemas.microsoft.com/office/drawing/2014/main" id="{00000000-0008-0000-0100-0000DA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5" name="Đường nối Thẳng 474">
            <a:extLst>
              <a:ext uri="{FF2B5EF4-FFF2-40B4-BE49-F238E27FC236}">
                <a16:creationId xmlns:a16="http://schemas.microsoft.com/office/drawing/2014/main" id="{00000000-0008-0000-0100-0000DB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317</xdr:row>
      <xdr:rowOff>42242</xdr:rowOff>
    </xdr:from>
    <xdr:to>
      <xdr:col>12</xdr:col>
      <xdr:colOff>472909</xdr:colOff>
      <xdr:row>317</xdr:row>
      <xdr:rowOff>223544</xdr:rowOff>
    </xdr:to>
    <xdr:grpSp>
      <xdr:nvGrpSpPr>
        <xdr:cNvPr id="479" name="Nhóm 478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GrpSpPr/>
      </xdr:nvGrpSpPr>
      <xdr:grpSpPr>
        <a:xfrm>
          <a:off x="7058203" y="77915921"/>
          <a:ext cx="136635" cy="181302"/>
          <a:chOff x="10281744" y="1872155"/>
          <a:chExt cx="136635" cy="181302"/>
        </a:xfrm>
      </xdr:grpSpPr>
      <xdr:cxnSp macro="">
        <xdr:nvCxnSpPr>
          <xdr:cNvPr id="480" name="Đường nối Thẳng 479">
            <a:extLst>
              <a:ext uri="{FF2B5EF4-FFF2-40B4-BE49-F238E27FC236}">
                <a16:creationId xmlns:a16="http://schemas.microsoft.com/office/drawing/2014/main" id="{00000000-0008-0000-0100-0000E0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1" name="Đường nối Thẳng 480">
            <a:extLst>
              <a:ext uri="{FF2B5EF4-FFF2-40B4-BE49-F238E27FC236}">
                <a16:creationId xmlns:a16="http://schemas.microsoft.com/office/drawing/2014/main" id="{00000000-0008-0000-0100-0000E1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318</xdr:row>
      <xdr:rowOff>42242</xdr:rowOff>
    </xdr:from>
    <xdr:to>
      <xdr:col>12</xdr:col>
      <xdr:colOff>472909</xdr:colOff>
      <xdr:row>318</xdr:row>
      <xdr:rowOff>223544</xdr:rowOff>
    </xdr:to>
    <xdr:grpSp>
      <xdr:nvGrpSpPr>
        <xdr:cNvPr id="482" name="Nhóm 481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GrpSpPr/>
      </xdr:nvGrpSpPr>
      <xdr:grpSpPr>
        <a:xfrm>
          <a:off x="7058203" y="78160849"/>
          <a:ext cx="136635" cy="181302"/>
          <a:chOff x="10281744" y="1872155"/>
          <a:chExt cx="136635" cy="181302"/>
        </a:xfrm>
      </xdr:grpSpPr>
      <xdr:cxnSp macro="">
        <xdr:nvCxnSpPr>
          <xdr:cNvPr id="483" name="Đường nối Thẳng 482">
            <a:extLst>
              <a:ext uri="{FF2B5EF4-FFF2-40B4-BE49-F238E27FC236}">
                <a16:creationId xmlns:a16="http://schemas.microsoft.com/office/drawing/2014/main" id="{00000000-0008-0000-0100-0000E3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4" name="Đường nối Thẳng 483">
            <a:extLst>
              <a:ext uri="{FF2B5EF4-FFF2-40B4-BE49-F238E27FC236}">
                <a16:creationId xmlns:a16="http://schemas.microsoft.com/office/drawing/2014/main" id="{00000000-0008-0000-0100-0000E4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321</xdr:row>
      <xdr:rowOff>42242</xdr:rowOff>
    </xdr:from>
    <xdr:to>
      <xdr:col>12</xdr:col>
      <xdr:colOff>472909</xdr:colOff>
      <xdr:row>321</xdr:row>
      <xdr:rowOff>223544</xdr:rowOff>
    </xdr:to>
    <xdr:grpSp>
      <xdr:nvGrpSpPr>
        <xdr:cNvPr id="485" name="Nhóm 484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GrpSpPr/>
      </xdr:nvGrpSpPr>
      <xdr:grpSpPr>
        <a:xfrm>
          <a:off x="7058203" y="78895635"/>
          <a:ext cx="136635" cy="181302"/>
          <a:chOff x="10281744" y="1872155"/>
          <a:chExt cx="136635" cy="181302"/>
        </a:xfrm>
      </xdr:grpSpPr>
      <xdr:cxnSp macro="">
        <xdr:nvCxnSpPr>
          <xdr:cNvPr id="486" name="Đường nối Thẳng 485">
            <a:extLst>
              <a:ext uri="{FF2B5EF4-FFF2-40B4-BE49-F238E27FC236}">
                <a16:creationId xmlns:a16="http://schemas.microsoft.com/office/drawing/2014/main" id="{00000000-0008-0000-0100-0000E6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7" name="Đường nối Thẳng 486">
            <a:extLst>
              <a:ext uri="{FF2B5EF4-FFF2-40B4-BE49-F238E27FC236}">
                <a16:creationId xmlns:a16="http://schemas.microsoft.com/office/drawing/2014/main" id="{00000000-0008-0000-0100-0000E7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323</xdr:row>
      <xdr:rowOff>42242</xdr:rowOff>
    </xdr:from>
    <xdr:to>
      <xdr:col>12</xdr:col>
      <xdr:colOff>472909</xdr:colOff>
      <xdr:row>323</xdr:row>
      <xdr:rowOff>223544</xdr:rowOff>
    </xdr:to>
    <xdr:grpSp>
      <xdr:nvGrpSpPr>
        <xdr:cNvPr id="488" name="Nhóm 487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GrpSpPr/>
      </xdr:nvGrpSpPr>
      <xdr:grpSpPr>
        <a:xfrm>
          <a:off x="7058203" y="79385492"/>
          <a:ext cx="136635" cy="181302"/>
          <a:chOff x="10281744" y="1872155"/>
          <a:chExt cx="136635" cy="181302"/>
        </a:xfrm>
      </xdr:grpSpPr>
      <xdr:cxnSp macro="">
        <xdr:nvCxnSpPr>
          <xdr:cNvPr id="489" name="Đường nối Thẳng 488">
            <a:extLst>
              <a:ext uri="{FF2B5EF4-FFF2-40B4-BE49-F238E27FC236}">
                <a16:creationId xmlns:a16="http://schemas.microsoft.com/office/drawing/2014/main" id="{00000000-0008-0000-0100-0000E9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0" name="Đường nối Thẳng 489">
            <a:extLst>
              <a:ext uri="{FF2B5EF4-FFF2-40B4-BE49-F238E27FC236}">
                <a16:creationId xmlns:a16="http://schemas.microsoft.com/office/drawing/2014/main" id="{00000000-0008-0000-0100-0000EA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325</xdr:row>
      <xdr:rowOff>42242</xdr:rowOff>
    </xdr:from>
    <xdr:to>
      <xdr:col>12</xdr:col>
      <xdr:colOff>472909</xdr:colOff>
      <xdr:row>325</xdr:row>
      <xdr:rowOff>223544</xdr:rowOff>
    </xdr:to>
    <xdr:grpSp>
      <xdr:nvGrpSpPr>
        <xdr:cNvPr id="491" name="Nhóm 490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GrpSpPr/>
      </xdr:nvGrpSpPr>
      <xdr:grpSpPr>
        <a:xfrm>
          <a:off x="7058203" y="79875349"/>
          <a:ext cx="136635" cy="181302"/>
          <a:chOff x="10281744" y="1872155"/>
          <a:chExt cx="136635" cy="181302"/>
        </a:xfrm>
      </xdr:grpSpPr>
      <xdr:cxnSp macro="">
        <xdr:nvCxnSpPr>
          <xdr:cNvPr id="492" name="Đường nối Thẳng 491">
            <a:extLst>
              <a:ext uri="{FF2B5EF4-FFF2-40B4-BE49-F238E27FC236}">
                <a16:creationId xmlns:a16="http://schemas.microsoft.com/office/drawing/2014/main" id="{00000000-0008-0000-0100-0000EC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3" name="Đường nối Thẳng 492">
            <a:extLst>
              <a:ext uri="{FF2B5EF4-FFF2-40B4-BE49-F238E27FC236}">
                <a16:creationId xmlns:a16="http://schemas.microsoft.com/office/drawing/2014/main" id="{00000000-0008-0000-0100-0000ED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326</xdr:row>
      <xdr:rowOff>42242</xdr:rowOff>
    </xdr:from>
    <xdr:to>
      <xdr:col>12</xdr:col>
      <xdr:colOff>472909</xdr:colOff>
      <xdr:row>326</xdr:row>
      <xdr:rowOff>223544</xdr:rowOff>
    </xdr:to>
    <xdr:grpSp>
      <xdr:nvGrpSpPr>
        <xdr:cNvPr id="494" name="Nhóm 493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GrpSpPr/>
      </xdr:nvGrpSpPr>
      <xdr:grpSpPr>
        <a:xfrm>
          <a:off x="7058203" y="80120278"/>
          <a:ext cx="136635" cy="181302"/>
          <a:chOff x="10281744" y="1872155"/>
          <a:chExt cx="136635" cy="181302"/>
        </a:xfrm>
      </xdr:grpSpPr>
      <xdr:cxnSp macro="">
        <xdr:nvCxnSpPr>
          <xdr:cNvPr id="495" name="Đường nối Thẳng 494">
            <a:extLst>
              <a:ext uri="{FF2B5EF4-FFF2-40B4-BE49-F238E27FC236}">
                <a16:creationId xmlns:a16="http://schemas.microsoft.com/office/drawing/2014/main" id="{00000000-0008-0000-0100-0000EF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6" name="Đường nối Thẳng 495">
            <a:extLst>
              <a:ext uri="{FF2B5EF4-FFF2-40B4-BE49-F238E27FC236}">
                <a16:creationId xmlns:a16="http://schemas.microsoft.com/office/drawing/2014/main" id="{00000000-0008-0000-0100-0000F0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330</xdr:row>
      <xdr:rowOff>42242</xdr:rowOff>
    </xdr:from>
    <xdr:to>
      <xdr:col>12</xdr:col>
      <xdr:colOff>472909</xdr:colOff>
      <xdr:row>330</xdr:row>
      <xdr:rowOff>223544</xdr:rowOff>
    </xdr:to>
    <xdr:grpSp>
      <xdr:nvGrpSpPr>
        <xdr:cNvPr id="500" name="Nhóm 499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GrpSpPr/>
      </xdr:nvGrpSpPr>
      <xdr:grpSpPr>
        <a:xfrm>
          <a:off x="7058203" y="81099992"/>
          <a:ext cx="136635" cy="181302"/>
          <a:chOff x="10281744" y="1872155"/>
          <a:chExt cx="136635" cy="181302"/>
        </a:xfrm>
      </xdr:grpSpPr>
      <xdr:cxnSp macro="">
        <xdr:nvCxnSpPr>
          <xdr:cNvPr id="501" name="Đường nối Thẳng 500">
            <a:extLst>
              <a:ext uri="{FF2B5EF4-FFF2-40B4-BE49-F238E27FC236}">
                <a16:creationId xmlns:a16="http://schemas.microsoft.com/office/drawing/2014/main" id="{00000000-0008-0000-0100-0000F5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2" name="Đường nối Thẳng 501">
            <a:extLst>
              <a:ext uri="{FF2B5EF4-FFF2-40B4-BE49-F238E27FC236}">
                <a16:creationId xmlns:a16="http://schemas.microsoft.com/office/drawing/2014/main" id="{00000000-0008-0000-0100-0000F6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331</xdr:row>
      <xdr:rowOff>42242</xdr:rowOff>
    </xdr:from>
    <xdr:to>
      <xdr:col>12</xdr:col>
      <xdr:colOff>472909</xdr:colOff>
      <xdr:row>331</xdr:row>
      <xdr:rowOff>223544</xdr:rowOff>
    </xdr:to>
    <xdr:grpSp>
      <xdr:nvGrpSpPr>
        <xdr:cNvPr id="503" name="Nhóm 502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GrpSpPr/>
      </xdr:nvGrpSpPr>
      <xdr:grpSpPr>
        <a:xfrm>
          <a:off x="7058203" y="81344921"/>
          <a:ext cx="136635" cy="181302"/>
          <a:chOff x="10281744" y="1872155"/>
          <a:chExt cx="136635" cy="181302"/>
        </a:xfrm>
      </xdr:grpSpPr>
      <xdr:cxnSp macro="">
        <xdr:nvCxnSpPr>
          <xdr:cNvPr id="504" name="Đường nối Thẳng 503">
            <a:extLst>
              <a:ext uri="{FF2B5EF4-FFF2-40B4-BE49-F238E27FC236}">
                <a16:creationId xmlns:a16="http://schemas.microsoft.com/office/drawing/2014/main" id="{00000000-0008-0000-0100-0000F8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5" name="Đường nối Thẳng 504">
            <a:extLst>
              <a:ext uri="{FF2B5EF4-FFF2-40B4-BE49-F238E27FC236}">
                <a16:creationId xmlns:a16="http://schemas.microsoft.com/office/drawing/2014/main" id="{00000000-0008-0000-0100-0000F9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334</xdr:row>
      <xdr:rowOff>42242</xdr:rowOff>
    </xdr:from>
    <xdr:to>
      <xdr:col>12</xdr:col>
      <xdr:colOff>472909</xdr:colOff>
      <xdr:row>334</xdr:row>
      <xdr:rowOff>223544</xdr:rowOff>
    </xdr:to>
    <xdr:grpSp>
      <xdr:nvGrpSpPr>
        <xdr:cNvPr id="506" name="Nhóm 505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GrpSpPr/>
      </xdr:nvGrpSpPr>
      <xdr:grpSpPr>
        <a:xfrm>
          <a:off x="7058203" y="82079706"/>
          <a:ext cx="136635" cy="181302"/>
          <a:chOff x="10281744" y="1872155"/>
          <a:chExt cx="136635" cy="181302"/>
        </a:xfrm>
      </xdr:grpSpPr>
      <xdr:cxnSp macro="">
        <xdr:nvCxnSpPr>
          <xdr:cNvPr id="507" name="Đường nối Thẳng 506">
            <a:extLst>
              <a:ext uri="{FF2B5EF4-FFF2-40B4-BE49-F238E27FC236}">
                <a16:creationId xmlns:a16="http://schemas.microsoft.com/office/drawing/2014/main" id="{00000000-0008-0000-0100-0000FB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8" name="Đường nối Thẳng 507">
            <a:extLst>
              <a:ext uri="{FF2B5EF4-FFF2-40B4-BE49-F238E27FC236}">
                <a16:creationId xmlns:a16="http://schemas.microsoft.com/office/drawing/2014/main" id="{00000000-0008-0000-0100-0000FC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339</xdr:row>
      <xdr:rowOff>42242</xdr:rowOff>
    </xdr:from>
    <xdr:to>
      <xdr:col>12</xdr:col>
      <xdr:colOff>472909</xdr:colOff>
      <xdr:row>339</xdr:row>
      <xdr:rowOff>223544</xdr:rowOff>
    </xdr:to>
    <xdr:grpSp>
      <xdr:nvGrpSpPr>
        <xdr:cNvPr id="512" name="Nhóm 511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GrpSpPr/>
      </xdr:nvGrpSpPr>
      <xdr:grpSpPr>
        <a:xfrm>
          <a:off x="7058203" y="83304349"/>
          <a:ext cx="136635" cy="181302"/>
          <a:chOff x="10281744" y="1872155"/>
          <a:chExt cx="136635" cy="181302"/>
        </a:xfrm>
      </xdr:grpSpPr>
      <xdr:cxnSp macro="">
        <xdr:nvCxnSpPr>
          <xdr:cNvPr id="513" name="Đường nối Thẳng 512">
            <a:extLst>
              <a:ext uri="{FF2B5EF4-FFF2-40B4-BE49-F238E27FC236}">
                <a16:creationId xmlns:a16="http://schemas.microsoft.com/office/drawing/2014/main" id="{00000000-0008-0000-0100-000001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4" name="Đường nối Thẳng 513">
            <a:extLst>
              <a:ext uri="{FF2B5EF4-FFF2-40B4-BE49-F238E27FC236}">
                <a16:creationId xmlns:a16="http://schemas.microsoft.com/office/drawing/2014/main" id="{00000000-0008-0000-0100-00000202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340</xdr:row>
      <xdr:rowOff>42242</xdr:rowOff>
    </xdr:from>
    <xdr:to>
      <xdr:col>12</xdr:col>
      <xdr:colOff>472909</xdr:colOff>
      <xdr:row>340</xdr:row>
      <xdr:rowOff>223544</xdr:rowOff>
    </xdr:to>
    <xdr:grpSp>
      <xdr:nvGrpSpPr>
        <xdr:cNvPr id="515" name="Nhóm 514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GrpSpPr/>
      </xdr:nvGrpSpPr>
      <xdr:grpSpPr>
        <a:xfrm>
          <a:off x="7058203" y="83549278"/>
          <a:ext cx="136635" cy="181302"/>
          <a:chOff x="10281744" y="1872155"/>
          <a:chExt cx="136635" cy="181302"/>
        </a:xfrm>
      </xdr:grpSpPr>
      <xdr:cxnSp macro="">
        <xdr:nvCxnSpPr>
          <xdr:cNvPr id="516" name="Đường nối Thẳng 515">
            <a:extLst>
              <a:ext uri="{FF2B5EF4-FFF2-40B4-BE49-F238E27FC236}">
                <a16:creationId xmlns:a16="http://schemas.microsoft.com/office/drawing/2014/main" id="{00000000-0008-0000-0100-000004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7" name="Đường nối Thẳng 516">
            <a:extLst>
              <a:ext uri="{FF2B5EF4-FFF2-40B4-BE49-F238E27FC236}">
                <a16:creationId xmlns:a16="http://schemas.microsoft.com/office/drawing/2014/main" id="{00000000-0008-0000-0100-00000502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343</xdr:row>
      <xdr:rowOff>42242</xdr:rowOff>
    </xdr:from>
    <xdr:to>
      <xdr:col>12</xdr:col>
      <xdr:colOff>472909</xdr:colOff>
      <xdr:row>343</xdr:row>
      <xdr:rowOff>223544</xdr:rowOff>
    </xdr:to>
    <xdr:grpSp>
      <xdr:nvGrpSpPr>
        <xdr:cNvPr id="518" name="Nhóm 517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GrpSpPr/>
      </xdr:nvGrpSpPr>
      <xdr:grpSpPr>
        <a:xfrm>
          <a:off x="7058203" y="84284063"/>
          <a:ext cx="136635" cy="181302"/>
          <a:chOff x="10281744" y="1872155"/>
          <a:chExt cx="136635" cy="181302"/>
        </a:xfrm>
      </xdr:grpSpPr>
      <xdr:cxnSp macro="">
        <xdr:nvCxnSpPr>
          <xdr:cNvPr id="519" name="Đường nối Thẳng 518">
            <a:extLst>
              <a:ext uri="{FF2B5EF4-FFF2-40B4-BE49-F238E27FC236}">
                <a16:creationId xmlns:a16="http://schemas.microsoft.com/office/drawing/2014/main" id="{00000000-0008-0000-0100-000007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0" name="Đường nối Thẳng 519">
            <a:extLst>
              <a:ext uri="{FF2B5EF4-FFF2-40B4-BE49-F238E27FC236}">
                <a16:creationId xmlns:a16="http://schemas.microsoft.com/office/drawing/2014/main" id="{00000000-0008-0000-0100-00000802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345</xdr:row>
      <xdr:rowOff>42242</xdr:rowOff>
    </xdr:from>
    <xdr:to>
      <xdr:col>12</xdr:col>
      <xdr:colOff>472909</xdr:colOff>
      <xdr:row>345</xdr:row>
      <xdr:rowOff>223544</xdr:rowOff>
    </xdr:to>
    <xdr:grpSp>
      <xdr:nvGrpSpPr>
        <xdr:cNvPr id="521" name="Nhóm 520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GrpSpPr/>
      </xdr:nvGrpSpPr>
      <xdr:grpSpPr>
        <a:xfrm>
          <a:off x="7058203" y="84773921"/>
          <a:ext cx="136635" cy="181302"/>
          <a:chOff x="10281744" y="1872155"/>
          <a:chExt cx="136635" cy="181302"/>
        </a:xfrm>
      </xdr:grpSpPr>
      <xdr:cxnSp macro="">
        <xdr:nvCxnSpPr>
          <xdr:cNvPr id="522" name="Đường nối Thẳng 521">
            <a:extLst>
              <a:ext uri="{FF2B5EF4-FFF2-40B4-BE49-F238E27FC236}">
                <a16:creationId xmlns:a16="http://schemas.microsoft.com/office/drawing/2014/main" id="{00000000-0008-0000-0100-00000A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3" name="Đường nối Thẳng 522">
            <a:extLst>
              <a:ext uri="{FF2B5EF4-FFF2-40B4-BE49-F238E27FC236}">
                <a16:creationId xmlns:a16="http://schemas.microsoft.com/office/drawing/2014/main" id="{00000000-0008-0000-0100-00000B02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351</xdr:row>
      <xdr:rowOff>42242</xdr:rowOff>
    </xdr:from>
    <xdr:to>
      <xdr:col>12</xdr:col>
      <xdr:colOff>472909</xdr:colOff>
      <xdr:row>351</xdr:row>
      <xdr:rowOff>223544</xdr:rowOff>
    </xdr:to>
    <xdr:grpSp>
      <xdr:nvGrpSpPr>
        <xdr:cNvPr id="524" name="Nhóm 523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GrpSpPr/>
      </xdr:nvGrpSpPr>
      <xdr:grpSpPr>
        <a:xfrm>
          <a:off x="7058203" y="86243492"/>
          <a:ext cx="136635" cy="181302"/>
          <a:chOff x="10281744" y="1872155"/>
          <a:chExt cx="136635" cy="181302"/>
        </a:xfrm>
      </xdr:grpSpPr>
      <xdr:cxnSp macro="">
        <xdr:nvCxnSpPr>
          <xdr:cNvPr id="525" name="Đường nối Thẳng 524">
            <a:extLst>
              <a:ext uri="{FF2B5EF4-FFF2-40B4-BE49-F238E27FC236}">
                <a16:creationId xmlns:a16="http://schemas.microsoft.com/office/drawing/2014/main" id="{00000000-0008-0000-0100-00000D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6" name="Đường nối Thẳng 525">
            <a:extLst>
              <a:ext uri="{FF2B5EF4-FFF2-40B4-BE49-F238E27FC236}">
                <a16:creationId xmlns:a16="http://schemas.microsoft.com/office/drawing/2014/main" id="{00000000-0008-0000-0100-00000E02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355</xdr:row>
      <xdr:rowOff>42242</xdr:rowOff>
    </xdr:from>
    <xdr:to>
      <xdr:col>12</xdr:col>
      <xdr:colOff>472909</xdr:colOff>
      <xdr:row>355</xdr:row>
      <xdr:rowOff>223544</xdr:rowOff>
    </xdr:to>
    <xdr:grpSp>
      <xdr:nvGrpSpPr>
        <xdr:cNvPr id="527" name="Nhóm 52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GrpSpPr/>
      </xdr:nvGrpSpPr>
      <xdr:grpSpPr>
        <a:xfrm>
          <a:off x="7058203" y="87223206"/>
          <a:ext cx="136635" cy="181302"/>
          <a:chOff x="10281744" y="1872155"/>
          <a:chExt cx="136635" cy="181302"/>
        </a:xfrm>
      </xdr:grpSpPr>
      <xdr:cxnSp macro="">
        <xdr:nvCxnSpPr>
          <xdr:cNvPr id="528" name="Đường nối Thẳng 527">
            <a:extLst>
              <a:ext uri="{FF2B5EF4-FFF2-40B4-BE49-F238E27FC236}">
                <a16:creationId xmlns:a16="http://schemas.microsoft.com/office/drawing/2014/main" id="{00000000-0008-0000-0100-000010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9" name="Đường nối Thẳng 528">
            <a:extLst>
              <a:ext uri="{FF2B5EF4-FFF2-40B4-BE49-F238E27FC236}">
                <a16:creationId xmlns:a16="http://schemas.microsoft.com/office/drawing/2014/main" id="{00000000-0008-0000-0100-00001102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357</xdr:row>
      <xdr:rowOff>42242</xdr:rowOff>
    </xdr:from>
    <xdr:to>
      <xdr:col>12</xdr:col>
      <xdr:colOff>472909</xdr:colOff>
      <xdr:row>357</xdr:row>
      <xdr:rowOff>223544</xdr:rowOff>
    </xdr:to>
    <xdr:grpSp>
      <xdr:nvGrpSpPr>
        <xdr:cNvPr id="530" name="Nhóm 529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GrpSpPr/>
      </xdr:nvGrpSpPr>
      <xdr:grpSpPr>
        <a:xfrm>
          <a:off x="7058203" y="87713063"/>
          <a:ext cx="136635" cy="181302"/>
          <a:chOff x="10281744" y="1872155"/>
          <a:chExt cx="136635" cy="181302"/>
        </a:xfrm>
      </xdr:grpSpPr>
      <xdr:cxnSp macro="">
        <xdr:nvCxnSpPr>
          <xdr:cNvPr id="531" name="Đường nối Thẳng 530">
            <a:extLst>
              <a:ext uri="{FF2B5EF4-FFF2-40B4-BE49-F238E27FC236}">
                <a16:creationId xmlns:a16="http://schemas.microsoft.com/office/drawing/2014/main" id="{00000000-0008-0000-0100-000013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2" name="Đường nối Thẳng 531">
            <a:extLst>
              <a:ext uri="{FF2B5EF4-FFF2-40B4-BE49-F238E27FC236}">
                <a16:creationId xmlns:a16="http://schemas.microsoft.com/office/drawing/2014/main" id="{00000000-0008-0000-0100-00001402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361</xdr:row>
      <xdr:rowOff>42242</xdr:rowOff>
    </xdr:from>
    <xdr:to>
      <xdr:col>12</xdr:col>
      <xdr:colOff>472909</xdr:colOff>
      <xdr:row>361</xdr:row>
      <xdr:rowOff>223544</xdr:rowOff>
    </xdr:to>
    <xdr:grpSp>
      <xdr:nvGrpSpPr>
        <xdr:cNvPr id="533" name="Nhóm 532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GrpSpPr/>
      </xdr:nvGrpSpPr>
      <xdr:grpSpPr>
        <a:xfrm>
          <a:off x="7058203" y="88692778"/>
          <a:ext cx="136635" cy="181302"/>
          <a:chOff x="10281744" y="1872155"/>
          <a:chExt cx="136635" cy="181302"/>
        </a:xfrm>
      </xdr:grpSpPr>
      <xdr:cxnSp macro="">
        <xdr:nvCxnSpPr>
          <xdr:cNvPr id="534" name="Đường nối Thẳng 533">
            <a:extLst>
              <a:ext uri="{FF2B5EF4-FFF2-40B4-BE49-F238E27FC236}">
                <a16:creationId xmlns:a16="http://schemas.microsoft.com/office/drawing/2014/main" id="{00000000-0008-0000-0100-000016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5" name="Đường nối Thẳng 534">
            <a:extLst>
              <a:ext uri="{FF2B5EF4-FFF2-40B4-BE49-F238E27FC236}">
                <a16:creationId xmlns:a16="http://schemas.microsoft.com/office/drawing/2014/main" id="{00000000-0008-0000-0100-00001702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15</xdr:row>
      <xdr:rowOff>42241</xdr:rowOff>
    </xdr:from>
    <xdr:to>
      <xdr:col>11</xdr:col>
      <xdr:colOff>411930</xdr:colOff>
      <xdr:row>15</xdr:row>
      <xdr:rowOff>225613</xdr:rowOff>
    </xdr:to>
    <xdr:grpSp>
      <xdr:nvGrpSpPr>
        <xdr:cNvPr id="536" name="Nhóm 535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GrpSpPr/>
      </xdr:nvGrpSpPr>
      <xdr:grpSpPr>
        <a:xfrm>
          <a:off x="6244022" y="3947491"/>
          <a:ext cx="127837" cy="183372"/>
          <a:chOff x="9930562" y="2326727"/>
          <a:chExt cx="127837" cy="181302"/>
        </a:xfrm>
      </xdr:grpSpPr>
      <xdr:cxnSp macro="">
        <xdr:nvCxnSpPr>
          <xdr:cNvPr id="537" name="Đường nối Thẳng 536">
            <a:extLst>
              <a:ext uri="{FF2B5EF4-FFF2-40B4-BE49-F238E27FC236}">
                <a16:creationId xmlns:a16="http://schemas.microsoft.com/office/drawing/2014/main" id="{00000000-0008-0000-0100-000019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8" name="Đường nối Thẳng 537">
            <a:extLst>
              <a:ext uri="{FF2B5EF4-FFF2-40B4-BE49-F238E27FC236}">
                <a16:creationId xmlns:a16="http://schemas.microsoft.com/office/drawing/2014/main" id="{00000000-0008-0000-0100-00001A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21</xdr:row>
      <xdr:rowOff>42241</xdr:rowOff>
    </xdr:from>
    <xdr:to>
      <xdr:col>11</xdr:col>
      <xdr:colOff>411930</xdr:colOff>
      <xdr:row>21</xdr:row>
      <xdr:rowOff>225613</xdr:rowOff>
    </xdr:to>
    <xdr:grpSp>
      <xdr:nvGrpSpPr>
        <xdr:cNvPr id="539" name="Nhóm 538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GrpSpPr/>
      </xdr:nvGrpSpPr>
      <xdr:grpSpPr>
        <a:xfrm>
          <a:off x="6244022" y="5417062"/>
          <a:ext cx="127837" cy="183372"/>
          <a:chOff x="9930562" y="2326727"/>
          <a:chExt cx="127837" cy="181302"/>
        </a:xfrm>
      </xdr:grpSpPr>
      <xdr:cxnSp macro="">
        <xdr:nvCxnSpPr>
          <xdr:cNvPr id="540" name="Đường nối Thẳng 539">
            <a:extLst>
              <a:ext uri="{FF2B5EF4-FFF2-40B4-BE49-F238E27FC236}">
                <a16:creationId xmlns:a16="http://schemas.microsoft.com/office/drawing/2014/main" id="{00000000-0008-0000-0100-00001C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1" name="Đường nối Thẳng 540">
            <a:extLst>
              <a:ext uri="{FF2B5EF4-FFF2-40B4-BE49-F238E27FC236}">
                <a16:creationId xmlns:a16="http://schemas.microsoft.com/office/drawing/2014/main" id="{00000000-0008-0000-0100-00001D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25</xdr:row>
      <xdr:rowOff>42241</xdr:rowOff>
    </xdr:from>
    <xdr:to>
      <xdr:col>11</xdr:col>
      <xdr:colOff>411930</xdr:colOff>
      <xdr:row>25</xdr:row>
      <xdr:rowOff>225613</xdr:rowOff>
    </xdr:to>
    <xdr:grpSp>
      <xdr:nvGrpSpPr>
        <xdr:cNvPr id="542" name="Nhóm 541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GrpSpPr/>
      </xdr:nvGrpSpPr>
      <xdr:grpSpPr>
        <a:xfrm>
          <a:off x="6244022" y="6396777"/>
          <a:ext cx="127837" cy="183372"/>
          <a:chOff x="9930562" y="2326727"/>
          <a:chExt cx="127837" cy="181302"/>
        </a:xfrm>
      </xdr:grpSpPr>
      <xdr:cxnSp macro="">
        <xdr:nvCxnSpPr>
          <xdr:cNvPr id="543" name="Đường nối Thẳng 542">
            <a:extLst>
              <a:ext uri="{FF2B5EF4-FFF2-40B4-BE49-F238E27FC236}">
                <a16:creationId xmlns:a16="http://schemas.microsoft.com/office/drawing/2014/main" id="{00000000-0008-0000-0100-00001F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4" name="Đường nối Thẳng 543">
            <a:extLst>
              <a:ext uri="{FF2B5EF4-FFF2-40B4-BE49-F238E27FC236}">
                <a16:creationId xmlns:a16="http://schemas.microsoft.com/office/drawing/2014/main" id="{00000000-0008-0000-0100-000020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28</xdr:row>
      <xdr:rowOff>42241</xdr:rowOff>
    </xdr:from>
    <xdr:to>
      <xdr:col>11</xdr:col>
      <xdr:colOff>411930</xdr:colOff>
      <xdr:row>28</xdr:row>
      <xdr:rowOff>225613</xdr:rowOff>
    </xdr:to>
    <xdr:grpSp>
      <xdr:nvGrpSpPr>
        <xdr:cNvPr id="545" name="Nhóm 544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GrpSpPr/>
      </xdr:nvGrpSpPr>
      <xdr:grpSpPr>
        <a:xfrm>
          <a:off x="6244022" y="7131562"/>
          <a:ext cx="127837" cy="183372"/>
          <a:chOff x="9930562" y="2326727"/>
          <a:chExt cx="127837" cy="181302"/>
        </a:xfrm>
      </xdr:grpSpPr>
      <xdr:cxnSp macro="">
        <xdr:nvCxnSpPr>
          <xdr:cNvPr id="546" name="Đường nối Thẳng 545">
            <a:extLst>
              <a:ext uri="{FF2B5EF4-FFF2-40B4-BE49-F238E27FC236}">
                <a16:creationId xmlns:a16="http://schemas.microsoft.com/office/drawing/2014/main" id="{00000000-0008-0000-0100-000022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7" name="Đường nối Thẳng 546">
            <a:extLst>
              <a:ext uri="{FF2B5EF4-FFF2-40B4-BE49-F238E27FC236}">
                <a16:creationId xmlns:a16="http://schemas.microsoft.com/office/drawing/2014/main" id="{00000000-0008-0000-0100-000023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30</xdr:row>
      <xdr:rowOff>42241</xdr:rowOff>
    </xdr:from>
    <xdr:to>
      <xdr:col>11</xdr:col>
      <xdr:colOff>411930</xdr:colOff>
      <xdr:row>30</xdr:row>
      <xdr:rowOff>225613</xdr:rowOff>
    </xdr:to>
    <xdr:grpSp>
      <xdr:nvGrpSpPr>
        <xdr:cNvPr id="548" name="Nhóm 547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GrpSpPr/>
      </xdr:nvGrpSpPr>
      <xdr:grpSpPr>
        <a:xfrm>
          <a:off x="6244022" y="7621420"/>
          <a:ext cx="127837" cy="183372"/>
          <a:chOff x="9930562" y="2326727"/>
          <a:chExt cx="127837" cy="181302"/>
        </a:xfrm>
      </xdr:grpSpPr>
      <xdr:cxnSp macro="">
        <xdr:nvCxnSpPr>
          <xdr:cNvPr id="549" name="Đường nối Thẳng 548">
            <a:extLst>
              <a:ext uri="{FF2B5EF4-FFF2-40B4-BE49-F238E27FC236}">
                <a16:creationId xmlns:a16="http://schemas.microsoft.com/office/drawing/2014/main" id="{00000000-0008-0000-0100-000025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0" name="Đường nối Thẳng 549">
            <a:extLst>
              <a:ext uri="{FF2B5EF4-FFF2-40B4-BE49-F238E27FC236}">
                <a16:creationId xmlns:a16="http://schemas.microsoft.com/office/drawing/2014/main" id="{00000000-0008-0000-0100-000026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33</xdr:row>
      <xdr:rowOff>42241</xdr:rowOff>
    </xdr:from>
    <xdr:to>
      <xdr:col>11</xdr:col>
      <xdr:colOff>411930</xdr:colOff>
      <xdr:row>33</xdr:row>
      <xdr:rowOff>225613</xdr:rowOff>
    </xdr:to>
    <xdr:grpSp>
      <xdr:nvGrpSpPr>
        <xdr:cNvPr id="551" name="Nhóm 550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GrpSpPr/>
      </xdr:nvGrpSpPr>
      <xdr:grpSpPr>
        <a:xfrm>
          <a:off x="6244022" y="8356205"/>
          <a:ext cx="127837" cy="183372"/>
          <a:chOff x="9930562" y="2326727"/>
          <a:chExt cx="127837" cy="181302"/>
        </a:xfrm>
      </xdr:grpSpPr>
      <xdr:cxnSp macro="">
        <xdr:nvCxnSpPr>
          <xdr:cNvPr id="552" name="Đường nối Thẳng 551">
            <a:extLst>
              <a:ext uri="{FF2B5EF4-FFF2-40B4-BE49-F238E27FC236}">
                <a16:creationId xmlns:a16="http://schemas.microsoft.com/office/drawing/2014/main" id="{00000000-0008-0000-0100-000028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3" name="Đường nối Thẳng 552">
            <a:extLst>
              <a:ext uri="{FF2B5EF4-FFF2-40B4-BE49-F238E27FC236}">
                <a16:creationId xmlns:a16="http://schemas.microsoft.com/office/drawing/2014/main" id="{00000000-0008-0000-0100-000029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35</xdr:row>
      <xdr:rowOff>42241</xdr:rowOff>
    </xdr:from>
    <xdr:to>
      <xdr:col>11</xdr:col>
      <xdr:colOff>411930</xdr:colOff>
      <xdr:row>35</xdr:row>
      <xdr:rowOff>225613</xdr:rowOff>
    </xdr:to>
    <xdr:grpSp>
      <xdr:nvGrpSpPr>
        <xdr:cNvPr id="554" name="Nhóm 553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GrpSpPr/>
      </xdr:nvGrpSpPr>
      <xdr:grpSpPr>
        <a:xfrm>
          <a:off x="6244022" y="8846062"/>
          <a:ext cx="127837" cy="183372"/>
          <a:chOff x="9930562" y="2326727"/>
          <a:chExt cx="127837" cy="181302"/>
        </a:xfrm>
      </xdr:grpSpPr>
      <xdr:cxnSp macro="">
        <xdr:nvCxnSpPr>
          <xdr:cNvPr id="555" name="Đường nối Thẳng 554">
            <a:extLst>
              <a:ext uri="{FF2B5EF4-FFF2-40B4-BE49-F238E27FC236}">
                <a16:creationId xmlns:a16="http://schemas.microsoft.com/office/drawing/2014/main" id="{00000000-0008-0000-0100-00002B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6" name="Đường nối Thẳng 555">
            <a:extLst>
              <a:ext uri="{FF2B5EF4-FFF2-40B4-BE49-F238E27FC236}">
                <a16:creationId xmlns:a16="http://schemas.microsoft.com/office/drawing/2014/main" id="{00000000-0008-0000-0100-00002C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36</xdr:row>
      <xdr:rowOff>42241</xdr:rowOff>
    </xdr:from>
    <xdr:to>
      <xdr:col>11</xdr:col>
      <xdr:colOff>411930</xdr:colOff>
      <xdr:row>36</xdr:row>
      <xdr:rowOff>225613</xdr:rowOff>
    </xdr:to>
    <xdr:grpSp>
      <xdr:nvGrpSpPr>
        <xdr:cNvPr id="557" name="Nhóm 55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GrpSpPr/>
      </xdr:nvGrpSpPr>
      <xdr:grpSpPr>
        <a:xfrm>
          <a:off x="6244022" y="9090991"/>
          <a:ext cx="127837" cy="183372"/>
          <a:chOff x="9930562" y="2326727"/>
          <a:chExt cx="127837" cy="181302"/>
        </a:xfrm>
      </xdr:grpSpPr>
      <xdr:cxnSp macro="">
        <xdr:nvCxnSpPr>
          <xdr:cNvPr id="558" name="Đường nối Thẳng 557">
            <a:extLst>
              <a:ext uri="{FF2B5EF4-FFF2-40B4-BE49-F238E27FC236}">
                <a16:creationId xmlns:a16="http://schemas.microsoft.com/office/drawing/2014/main" id="{00000000-0008-0000-0100-00002E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9" name="Đường nối Thẳng 558">
            <a:extLst>
              <a:ext uri="{FF2B5EF4-FFF2-40B4-BE49-F238E27FC236}">
                <a16:creationId xmlns:a16="http://schemas.microsoft.com/office/drawing/2014/main" id="{00000000-0008-0000-0100-00002F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37</xdr:row>
      <xdr:rowOff>42241</xdr:rowOff>
    </xdr:from>
    <xdr:to>
      <xdr:col>11</xdr:col>
      <xdr:colOff>411930</xdr:colOff>
      <xdr:row>37</xdr:row>
      <xdr:rowOff>225613</xdr:rowOff>
    </xdr:to>
    <xdr:grpSp>
      <xdr:nvGrpSpPr>
        <xdr:cNvPr id="560" name="Nhóm 559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GrpSpPr/>
      </xdr:nvGrpSpPr>
      <xdr:grpSpPr>
        <a:xfrm>
          <a:off x="6244022" y="9335920"/>
          <a:ext cx="127837" cy="183372"/>
          <a:chOff x="9930562" y="2326727"/>
          <a:chExt cx="127837" cy="181302"/>
        </a:xfrm>
      </xdr:grpSpPr>
      <xdr:cxnSp macro="">
        <xdr:nvCxnSpPr>
          <xdr:cNvPr id="561" name="Đường nối Thẳng 560">
            <a:extLst>
              <a:ext uri="{FF2B5EF4-FFF2-40B4-BE49-F238E27FC236}">
                <a16:creationId xmlns:a16="http://schemas.microsoft.com/office/drawing/2014/main" id="{00000000-0008-0000-0100-000031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2" name="Đường nối Thẳng 561">
            <a:extLst>
              <a:ext uri="{FF2B5EF4-FFF2-40B4-BE49-F238E27FC236}">
                <a16:creationId xmlns:a16="http://schemas.microsoft.com/office/drawing/2014/main" id="{00000000-0008-0000-0100-000032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38</xdr:row>
      <xdr:rowOff>42241</xdr:rowOff>
    </xdr:from>
    <xdr:to>
      <xdr:col>11</xdr:col>
      <xdr:colOff>411930</xdr:colOff>
      <xdr:row>38</xdr:row>
      <xdr:rowOff>225613</xdr:rowOff>
    </xdr:to>
    <xdr:grpSp>
      <xdr:nvGrpSpPr>
        <xdr:cNvPr id="563" name="Nhóm 562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GrpSpPr/>
      </xdr:nvGrpSpPr>
      <xdr:grpSpPr>
        <a:xfrm>
          <a:off x="6244022" y="9580848"/>
          <a:ext cx="127837" cy="183372"/>
          <a:chOff x="9930562" y="2326727"/>
          <a:chExt cx="127837" cy="181302"/>
        </a:xfrm>
      </xdr:grpSpPr>
      <xdr:cxnSp macro="">
        <xdr:nvCxnSpPr>
          <xdr:cNvPr id="564" name="Đường nối Thẳng 563">
            <a:extLst>
              <a:ext uri="{FF2B5EF4-FFF2-40B4-BE49-F238E27FC236}">
                <a16:creationId xmlns:a16="http://schemas.microsoft.com/office/drawing/2014/main" id="{00000000-0008-0000-0100-000034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5" name="Đường nối Thẳng 564">
            <a:extLst>
              <a:ext uri="{FF2B5EF4-FFF2-40B4-BE49-F238E27FC236}">
                <a16:creationId xmlns:a16="http://schemas.microsoft.com/office/drawing/2014/main" id="{00000000-0008-0000-0100-000035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40</xdr:row>
      <xdr:rowOff>42241</xdr:rowOff>
    </xdr:from>
    <xdr:to>
      <xdr:col>11</xdr:col>
      <xdr:colOff>411930</xdr:colOff>
      <xdr:row>40</xdr:row>
      <xdr:rowOff>225613</xdr:rowOff>
    </xdr:to>
    <xdr:grpSp>
      <xdr:nvGrpSpPr>
        <xdr:cNvPr id="566" name="Nhóm 565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GrpSpPr/>
      </xdr:nvGrpSpPr>
      <xdr:grpSpPr>
        <a:xfrm>
          <a:off x="6244022" y="10070705"/>
          <a:ext cx="127837" cy="183372"/>
          <a:chOff x="9930562" y="2326727"/>
          <a:chExt cx="127837" cy="181302"/>
        </a:xfrm>
      </xdr:grpSpPr>
      <xdr:cxnSp macro="">
        <xdr:nvCxnSpPr>
          <xdr:cNvPr id="567" name="Đường nối Thẳng 566">
            <a:extLst>
              <a:ext uri="{FF2B5EF4-FFF2-40B4-BE49-F238E27FC236}">
                <a16:creationId xmlns:a16="http://schemas.microsoft.com/office/drawing/2014/main" id="{00000000-0008-0000-0100-000037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8" name="Đường nối Thẳng 567">
            <a:extLst>
              <a:ext uri="{FF2B5EF4-FFF2-40B4-BE49-F238E27FC236}">
                <a16:creationId xmlns:a16="http://schemas.microsoft.com/office/drawing/2014/main" id="{00000000-0008-0000-0100-000038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43</xdr:row>
      <xdr:rowOff>42241</xdr:rowOff>
    </xdr:from>
    <xdr:to>
      <xdr:col>11</xdr:col>
      <xdr:colOff>411930</xdr:colOff>
      <xdr:row>43</xdr:row>
      <xdr:rowOff>225613</xdr:rowOff>
    </xdr:to>
    <xdr:grpSp>
      <xdr:nvGrpSpPr>
        <xdr:cNvPr id="569" name="Nhóm 568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GrpSpPr/>
      </xdr:nvGrpSpPr>
      <xdr:grpSpPr>
        <a:xfrm>
          <a:off x="6244022" y="10805491"/>
          <a:ext cx="127837" cy="183372"/>
          <a:chOff x="9930562" y="2326727"/>
          <a:chExt cx="127837" cy="181302"/>
        </a:xfrm>
      </xdr:grpSpPr>
      <xdr:cxnSp macro="">
        <xdr:nvCxnSpPr>
          <xdr:cNvPr id="570" name="Đường nối Thẳng 569">
            <a:extLst>
              <a:ext uri="{FF2B5EF4-FFF2-40B4-BE49-F238E27FC236}">
                <a16:creationId xmlns:a16="http://schemas.microsoft.com/office/drawing/2014/main" id="{00000000-0008-0000-0100-00003A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1" name="Đường nối Thẳng 570">
            <a:extLst>
              <a:ext uri="{FF2B5EF4-FFF2-40B4-BE49-F238E27FC236}">
                <a16:creationId xmlns:a16="http://schemas.microsoft.com/office/drawing/2014/main" id="{00000000-0008-0000-0100-00003B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45</xdr:row>
      <xdr:rowOff>42241</xdr:rowOff>
    </xdr:from>
    <xdr:to>
      <xdr:col>11</xdr:col>
      <xdr:colOff>411930</xdr:colOff>
      <xdr:row>45</xdr:row>
      <xdr:rowOff>225613</xdr:rowOff>
    </xdr:to>
    <xdr:grpSp>
      <xdr:nvGrpSpPr>
        <xdr:cNvPr id="572" name="Nhóm 571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GrpSpPr/>
      </xdr:nvGrpSpPr>
      <xdr:grpSpPr>
        <a:xfrm>
          <a:off x="6244022" y="11295348"/>
          <a:ext cx="127837" cy="183372"/>
          <a:chOff x="9930562" y="2326727"/>
          <a:chExt cx="127837" cy="181302"/>
        </a:xfrm>
      </xdr:grpSpPr>
      <xdr:cxnSp macro="">
        <xdr:nvCxnSpPr>
          <xdr:cNvPr id="573" name="Đường nối Thẳng 572">
            <a:extLst>
              <a:ext uri="{FF2B5EF4-FFF2-40B4-BE49-F238E27FC236}">
                <a16:creationId xmlns:a16="http://schemas.microsoft.com/office/drawing/2014/main" id="{00000000-0008-0000-0100-00003D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4" name="Đường nối Thẳng 573">
            <a:extLst>
              <a:ext uri="{FF2B5EF4-FFF2-40B4-BE49-F238E27FC236}">
                <a16:creationId xmlns:a16="http://schemas.microsoft.com/office/drawing/2014/main" id="{00000000-0008-0000-0100-00003E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47</xdr:row>
      <xdr:rowOff>42241</xdr:rowOff>
    </xdr:from>
    <xdr:to>
      <xdr:col>11</xdr:col>
      <xdr:colOff>411930</xdr:colOff>
      <xdr:row>47</xdr:row>
      <xdr:rowOff>225613</xdr:rowOff>
    </xdr:to>
    <xdr:grpSp>
      <xdr:nvGrpSpPr>
        <xdr:cNvPr id="575" name="Nhóm 574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GrpSpPr/>
      </xdr:nvGrpSpPr>
      <xdr:grpSpPr>
        <a:xfrm>
          <a:off x="6244022" y="11785205"/>
          <a:ext cx="127837" cy="183372"/>
          <a:chOff x="9930562" y="2326727"/>
          <a:chExt cx="127837" cy="181302"/>
        </a:xfrm>
      </xdr:grpSpPr>
      <xdr:cxnSp macro="">
        <xdr:nvCxnSpPr>
          <xdr:cNvPr id="576" name="Đường nối Thẳng 575">
            <a:extLst>
              <a:ext uri="{FF2B5EF4-FFF2-40B4-BE49-F238E27FC236}">
                <a16:creationId xmlns:a16="http://schemas.microsoft.com/office/drawing/2014/main" id="{00000000-0008-0000-0100-000040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7" name="Đường nối Thẳng 576">
            <a:extLst>
              <a:ext uri="{FF2B5EF4-FFF2-40B4-BE49-F238E27FC236}">
                <a16:creationId xmlns:a16="http://schemas.microsoft.com/office/drawing/2014/main" id="{00000000-0008-0000-0100-000041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48</xdr:row>
      <xdr:rowOff>42241</xdr:rowOff>
    </xdr:from>
    <xdr:to>
      <xdr:col>11</xdr:col>
      <xdr:colOff>411930</xdr:colOff>
      <xdr:row>48</xdr:row>
      <xdr:rowOff>225613</xdr:rowOff>
    </xdr:to>
    <xdr:grpSp>
      <xdr:nvGrpSpPr>
        <xdr:cNvPr id="578" name="Nhóm 577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GrpSpPr/>
      </xdr:nvGrpSpPr>
      <xdr:grpSpPr>
        <a:xfrm>
          <a:off x="6244022" y="12030134"/>
          <a:ext cx="127837" cy="183372"/>
          <a:chOff x="9930562" y="2326727"/>
          <a:chExt cx="127837" cy="181302"/>
        </a:xfrm>
      </xdr:grpSpPr>
      <xdr:cxnSp macro="">
        <xdr:nvCxnSpPr>
          <xdr:cNvPr id="579" name="Đường nối Thẳng 578">
            <a:extLst>
              <a:ext uri="{FF2B5EF4-FFF2-40B4-BE49-F238E27FC236}">
                <a16:creationId xmlns:a16="http://schemas.microsoft.com/office/drawing/2014/main" id="{00000000-0008-0000-0100-000043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0" name="Đường nối Thẳng 579">
            <a:extLst>
              <a:ext uri="{FF2B5EF4-FFF2-40B4-BE49-F238E27FC236}">
                <a16:creationId xmlns:a16="http://schemas.microsoft.com/office/drawing/2014/main" id="{00000000-0008-0000-0100-000044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52</xdr:row>
      <xdr:rowOff>42241</xdr:rowOff>
    </xdr:from>
    <xdr:to>
      <xdr:col>11</xdr:col>
      <xdr:colOff>411930</xdr:colOff>
      <xdr:row>52</xdr:row>
      <xdr:rowOff>225613</xdr:rowOff>
    </xdr:to>
    <xdr:grpSp>
      <xdr:nvGrpSpPr>
        <xdr:cNvPr id="581" name="Nhóm 580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GrpSpPr/>
      </xdr:nvGrpSpPr>
      <xdr:grpSpPr>
        <a:xfrm>
          <a:off x="6244022" y="13009848"/>
          <a:ext cx="127837" cy="183372"/>
          <a:chOff x="9930562" y="2326727"/>
          <a:chExt cx="127837" cy="181302"/>
        </a:xfrm>
      </xdr:grpSpPr>
      <xdr:cxnSp macro="">
        <xdr:nvCxnSpPr>
          <xdr:cNvPr id="582" name="Đường nối Thẳng 581">
            <a:extLst>
              <a:ext uri="{FF2B5EF4-FFF2-40B4-BE49-F238E27FC236}">
                <a16:creationId xmlns:a16="http://schemas.microsoft.com/office/drawing/2014/main" id="{00000000-0008-0000-0100-000046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3" name="Đường nối Thẳng 582">
            <a:extLst>
              <a:ext uri="{FF2B5EF4-FFF2-40B4-BE49-F238E27FC236}">
                <a16:creationId xmlns:a16="http://schemas.microsoft.com/office/drawing/2014/main" id="{00000000-0008-0000-0100-000047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53</xdr:row>
      <xdr:rowOff>42241</xdr:rowOff>
    </xdr:from>
    <xdr:to>
      <xdr:col>11</xdr:col>
      <xdr:colOff>411930</xdr:colOff>
      <xdr:row>53</xdr:row>
      <xdr:rowOff>225613</xdr:rowOff>
    </xdr:to>
    <xdr:grpSp>
      <xdr:nvGrpSpPr>
        <xdr:cNvPr id="584" name="Nhóm 583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GrpSpPr/>
      </xdr:nvGrpSpPr>
      <xdr:grpSpPr>
        <a:xfrm>
          <a:off x="6244022" y="13254777"/>
          <a:ext cx="127837" cy="183372"/>
          <a:chOff x="9930562" y="2326727"/>
          <a:chExt cx="127837" cy="181302"/>
        </a:xfrm>
      </xdr:grpSpPr>
      <xdr:cxnSp macro="">
        <xdr:nvCxnSpPr>
          <xdr:cNvPr id="585" name="Đường nối Thẳng 584">
            <a:extLst>
              <a:ext uri="{FF2B5EF4-FFF2-40B4-BE49-F238E27FC236}">
                <a16:creationId xmlns:a16="http://schemas.microsoft.com/office/drawing/2014/main" id="{00000000-0008-0000-0100-000049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6" name="Đường nối Thẳng 585">
            <a:extLst>
              <a:ext uri="{FF2B5EF4-FFF2-40B4-BE49-F238E27FC236}">
                <a16:creationId xmlns:a16="http://schemas.microsoft.com/office/drawing/2014/main" id="{00000000-0008-0000-0100-00004A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54</xdr:row>
      <xdr:rowOff>42241</xdr:rowOff>
    </xdr:from>
    <xdr:to>
      <xdr:col>11</xdr:col>
      <xdr:colOff>411930</xdr:colOff>
      <xdr:row>54</xdr:row>
      <xdr:rowOff>225613</xdr:rowOff>
    </xdr:to>
    <xdr:grpSp>
      <xdr:nvGrpSpPr>
        <xdr:cNvPr id="587" name="Nhóm 58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GrpSpPr/>
      </xdr:nvGrpSpPr>
      <xdr:grpSpPr>
        <a:xfrm>
          <a:off x="6244022" y="13499705"/>
          <a:ext cx="127837" cy="183372"/>
          <a:chOff x="9930562" y="2326727"/>
          <a:chExt cx="127837" cy="181302"/>
        </a:xfrm>
      </xdr:grpSpPr>
      <xdr:cxnSp macro="">
        <xdr:nvCxnSpPr>
          <xdr:cNvPr id="588" name="Đường nối Thẳng 587">
            <a:extLst>
              <a:ext uri="{FF2B5EF4-FFF2-40B4-BE49-F238E27FC236}">
                <a16:creationId xmlns:a16="http://schemas.microsoft.com/office/drawing/2014/main" id="{00000000-0008-0000-0100-00004C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" name="Đường nối Thẳng 588">
            <a:extLst>
              <a:ext uri="{FF2B5EF4-FFF2-40B4-BE49-F238E27FC236}">
                <a16:creationId xmlns:a16="http://schemas.microsoft.com/office/drawing/2014/main" id="{00000000-0008-0000-0100-00004D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55</xdr:row>
      <xdr:rowOff>42241</xdr:rowOff>
    </xdr:from>
    <xdr:to>
      <xdr:col>11</xdr:col>
      <xdr:colOff>411930</xdr:colOff>
      <xdr:row>55</xdr:row>
      <xdr:rowOff>225613</xdr:rowOff>
    </xdr:to>
    <xdr:grpSp>
      <xdr:nvGrpSpPr>
        <xdr:cNvPr id="590" name="Nhóm 589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GrpSpPr/>
      </xdr:nvGrpSpPr>
      <xdr:grpSpPr>
        <a:xfrm>
          <a:off x="6244022" y="13744634"/>
          <a:ext cx="127837" cy="183372"/>
          <a:chOff x="9930562" y="2326727"/>
          <a:chExt cx="127837" cy="181302"/>
        </a:xfrm>
      </xdr:grpSpPr>
      <xdr:cxnSp macro="">
        <xdr:nvCxnSpPr>
          <xdr:cNvPr id="591" name="Đường nối Thẳng 590">
            <a:extLst>
              <a:ext uri="{FF2B5EF4-FFF2-40B4-BE49-F238E27FC236}">
                <a16:creationId xmlns:a16="http://schemas.microsoft.com/office/drawing/2014/main" id="{00000000-0008-0000-0100-00004F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2" name="Đường nối Thẳng 591">
            <a:extLst>
              <a:ext uri="{FF2B5EF4-FFF2-40B4-BE49-F238E27FC236}">
                <a16:creationId xmlns:a16="http://schemas.microsoft.com/office/drawing/2014/main" id="{00000000-0008-0000-0100-000050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57</xdr:row>
      <xdr:rowOff>42241</xdr:rowOff>
    </xdr:from>
    <xdr:to>
      <xdr:col>11</xdr:col>
      <xdr:colOff>411930</xdr:colOff>
      <xdr:row>57</xdr:row>
      <xdr:rowOff>225613</xdr:rowOff>
    </xdr:to>
    <xdr:grpSp>
      <xdr:nvGrpSpPr>
        <xdr:cNvPr id="593" name="Nhóm 592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GrpSpPr/>
      </xdr:nvGrpSpPr>
      <xdr:grpSpPr>
        <a:xfrm>
          <a:off x="6244022" y="14234491"/>
          <a:ext cx="127837" cy="183372"/>
          <a:chOff x="9930562" y="2326727"/>
          <a:chExt cx="127837" cy="181302"/>
        </a:xfrm>
      </xdr:grpSpPr>
      <xdr:cxnSp macro="">
        <xdr:nvCxnSpPr>
          <xdr:cNvPr id="594" name="Đường nối Thẳng 593">
            <a:extLst>
              <a:ext uri="{FF2B5EF4-FFF2-40B4-BE49-F238E27FC236}">
                <a16:creationId xmlns:a16="http://schemas.microsoft.com/office/drawing/2014/main" id="{00000000-0008-0000-0100-000052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5" name="Đường nối Thẳng 594">
            <a:extLst>
              <a:ext uri="{FF2B5EF4-FFF2-40B4-BE49-F238E27FC236}">
                <a16:creationId xmlns:a16="http://schemas.microsoft.com/office/drawing/2014/main" id="{00000000-0008-0000-0100-000053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60</xdr:row>
      <xdr:rowOff>42241</xdr:rowOff>
    </xdr:from>
    <xdr:to>
      <xdr:col>11</xdr:col>
      <xdr:colOff>411930</xdr:colOff>
      <xdr:row>60</xdr:row>
      <xdr:rowOff>225613</xdr:rowOff>
    </xdr:to>
    <xdr:grpSp>
      <xdr:nvGrpSpPr>
        <xdr:cNvPr id="596" name="Nhóm 595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GrpSpPr/>
      </xdr:nvGrpSpPr>
      <xdr:grpSpPr>
        <a:xfrm>
          <a:off x="6244022" y="14969277"/>
          <a:ext cx="127837" cy="183372"/>
          <a:chOff x="9930562" y="2326727"/>
          <a:chExt cx="127837" cy="181302"/>
        </a:xfrm>
      </xdr:grpSpPr>
      <xdr:cxnSp macro="">
        <xdr:nvCxnSpPr>
          <xdr:cNvPr id="597" name="Đường nối Thẳng 596">
            <a:extLst>
              <a:ext uri="{FF2B5EF4-FFF2-40B4-BE49-F238E27FC236}">
                <a16:creationId xmlns:a16="http://schemas.microsoft.com/office/drawing/2014/main" id="{00000000-0008-0000-0100-000055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" name="Đường nối Thẳng 597">
            <a:extLst>
              <a:ext uri="{FF2B5EF4-FFF2-40B4-BE49-F238E27FC236}">
                <a16:creationId xmlns:a16="http://schemas.microsoft.com/office/drawing/2014/main" id="{00000000-0008-0000-0100-000056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63</xdr:row>
      <xdr:rowOff>42241</xdr:rowOff>
    </xdr:from>
    <xdr:to>
      <xdr:col>11</xdr:col>
      <xdr:colOff>411930</xdr:colOff>
      <xdr:row>63</xdr:row>
      <xdr:rowOff>225613</xdr:rowOff>
    </xdr:to>
    <xdr:grpSp>
      <xdr:nvGrpSpPr>
        <xdr:cNvPr id="599" name="Nhóm 598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GrpSpPr/>
      </xdr:nvGrpSpPr>
      <xdr:grpSpPr>
        <a:xfrm>
          <a:off x="6244022" y="15704062"/>
          <a:ext cx="127837" cy="183372"/>
          <a:chOff x="9930562" y="2326727"/>
          <a:chExt cx="127837" cy="181302"/>
        </a:xfrm>
      </xdr:grpSpPr>
      <xdr:cxnSp macro="">
        <xdr:nvCxnSpPr>
          <xdr:cNvPr id="600" name="Đường nối Thẳng 599">
            <a:extLst>
              <a:ext uri="{FF2B5EF4-FFF2-40B4-BE49-F238E27FC236}">
                <a16:creationId xmlns:a16="http://schemas.microsoft.com/office/drawing/2014/main" id="{00000000-0008-0000-0100-000058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1" name="Đường nối Thẳng 600">
            <a:extLst>
              <a:ext uri="{FF2B5EF4-FFF2-40B4-BE49-F238E27FC236}">
                <a16:creationId xmlns:a16="http://schemas.microsoft.com/office/drawing/2014/main" id="{00000000-0008-0000-0100-000059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68</xdr:row>
      <xdr:rowOff>42241</xdr:rowOff>
    </xdr:from>
    <xdr:to>
      <xdr:col>11</xdr:col>
      <xdr:colOff>411930</xdr:colOff>
      <xdr:row>68</xdr:row>
      <xdr:rowOff>225613</xdr:rowOff>
    </xdr:to>
    <xdr:grpSp>
      <xdr:nvGrpSpPr>
        <xdr:cNvPr id="602" name="Nhóm 601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GrpSpPr/>
      </xdr:nvGrpSpPr>
      <xdr:grpSpPr>
        <a:xfrm>
          <a:off x="6244022" y="16928705"/>
          <a:ext cx="127837" cy="183372"/>
          <a:chOff x="9930562" y="2326727"/>
          <a:chExt cx="127837" cy="181302"/>
        </a:xfrm>
      </xdr:grpSpPr>
      <xdr:cxnSp macro="">
        <xdr:nvCxnSpPr>
          <xdr:cNvPr id="603" name="Đường nối Thẳng 602">
            <a:extLst>
              <a:ext uri="{FF2B5EF4-FFF2-40B4-BE49-F238E27FC236}">
                <a16:creationId xmlns:a16="http://schemas.microsoft.com/office/drawing/2014/main" id="{00000000-0008-0000-0100-00005B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" name="Đường nối Thẳng 603">
            <a:extLst>
              <a:ext uri="{FF2B5EF4-FFF2-40B4-BE49-F238E27FC236}">
                <a16:creationId xmlns:a16="http://schemas.microsoft.com/office/drawing/2014/main" id="{00000000-0008-0000-0100-00005C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72</xdr:row>
      <xdr:rowOff>42241</xdr:rowOff>
    </xdr:from>
    <xdr:to>
      <xdr:col>11</xdr:col>
      <xdr:colOff>411930</xdr:colOff>
      <xdr:row>72</xdr:row>
      <xdr:rowOff>225613</xdr:rowOff>
    </xdr:to>
    <xdr:grpSp>
      <xdr:nvGrpSpPr>
        <xdr:cNvPr id="605" name="Nhóm 604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GrpSpPr/>
      </xdr:nvGrpSpPr>
      <xdr:grpSpPr>
        <a:xfrm>
          <a:off x="6244022" y="17908420"/>
          <a:ext cx="127837" cy="183372"/>
          <a:chOff x="9930562" y="2326727"/>
          <a:chExt cx="127837" cy="181302"/>
        </a:xfrm>
      </xdr:grpSpPr>
      <xdr:cxnSp macro="">
        <xdr:nvCxnSpPr>
          <xdr:cNvPr id="606" name="Đường nối Thẳng 605">
            <a:extLst>
              <a:ext uri="{FF2B5EF4-FFF2-40B4-BE49-F238E27FC236}">
                <a16:creationId xmlns:a16="http://schemas.microsoft.com/office/drawing/2014/main" id="{00000000-0008-0000-0100-00005E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7" name="Đường nối Thẳng 606">
            <a:extLst>
              <a:ext uri="{FF2B5EF4-FFF2-40B4-BE49-F238E27FC236}">
                <a16:creationId xmlns:a16="http://schemas.microsoft.com/office/drawing/2014/main" id="{00000000-0008-0000-0100-00005F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73</xdr:row>
      <xdr:rowOff>42241</xdr:rowOff>
    </xdr:from>
    <xdr:to>
      <xdr:col>11</xdr:col>
      <xdr:colOff>411930</xdr:colOff>
      <xdr:row>73</xdr:row>
      <xdr:rowOff>225613</xdr:rowOff>
    </xdr:to>
    <xdr:grpSp>
      <xdr:nvGrpSpPr>
        <xdr:cNvPr id="608" name="Nhóm 607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GrpSpPr/>
      </xdr:nvGrpSpPr>
      <xdr:grpSpPr>
        <a:xfrm>
          <a:off x="6244022" y="18153348"/>
          <a:ext cx="127837" cy="183372"/>
          <a:chOff x="9930562" y="2326727"/>
          <a:chExt cx="127837" cy="181302"/>
        </a:xfrm>
      </xdr:grpSpPr>
      <xdr:cxnSp macro="">
        <xdr:nvCxnSpPr>
          <xdr:cNvPr id="609" name="Đường nối Thẳng 608">
            <a:extLst>
              <a:ext uri="{FF2B5EF4-FFF2-40B4-BE49-F238E27FC236}">
                <a16:creationId xmlns:a16="http://schemas.microsoft.com/office/drawing/2014/main" id="{00000000-0008-0000-0100-000061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0" name="Đường nối Thẳng 609">
            <a:extLst>
              <a:ext uri="{FF2B5EF4-FFF2-40B4-BE49-F238E27FC236}">
                <a16:creationId xmlns:a16="http://schemas.microsoft.com/office/drawing/2014/main" id="{00000000-0008-0000-0100-000062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78</xdr:row>
      <xdr:rowOff>42241</xdr:rowOff>
    </xdr:from>
    <xdr:to>
      <xdr:col>11</xdr:col>
      <xdr:colOff>411930</xdr:colOff>
      <xdr:row>78</xdr:row>
      <xdr:rowOff>225613</xdr:rowOff>
    </xdr:to>
    <xdr:grpSp>
      <xdr:nvGrpSpPr>
        <xdr:cNvPr id="611" name="Nhóm 610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GrpSpPr/>
      </xdr:nvGrpSpPr>
      <xdr:grpSpPr>
        <a:xfrm>
          <a:off x="6244022" y="19377991"/>
          <a:ext cx="127837" cy="183372"/>
          <a:chOff x="9930562" y="2326727"/>
          <a:chExt cx="127837" cy="181302"/>
        </a:xfrm>
      </xdr:grpSpPr>
      <xdr:cxnSp macro="">
        <xdr:nvCxnSpPr>
          <xdr:cNvPr id="612" name="Đường nối Thẳng 611">
            <a:extLst>
              <a:ext uri="{FF2B5EF4-FFF2-40B4-BE49-F238E27FC236}">
                <a16:creationId xmlns:a16="http://schemas.microsoft.com/office/drawing/2014/main" id="{00000000-0008-0000-0100-000064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3" name="Đường nối Thẳng 612">
            <a:extLst>
              <a:ext uri="{FF2B5EF4-FFF2-40B4-BE49-F238E27FC236}">
                <a16:creationId xmlns:a16="http://schemas.microsoft.com/office/drawing/2014/main" id="{00000000-0008-0000-0100-000065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80</xdr:row>
      <xdr:rowOff>42241</xdr:rowOff>
    </xdr:from>
    <xdr:to>
      <xdr:col>11</xdr:col>
      <xdr:colOff>411930</xdr:colOff>
      <xdr:row>80</xdr:row>
      <xdr:rowOff>225613</xdr:rowOff>
    </xdr:to>
    <xdr:grpSp>
      <xdr:nvGrpSpPr>
        <xdr:cNvPr id="614" name="Nhóm 613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GrpSpPr/>
      </xdr:nvGrpSpPr>
      <xdr:grpSpPr>
        <a:xfrm>
          <a:off x="6244022" y="19867848"/>
          <a:ext cx="127837" cy="183372"/>
          <a:chOff x="9930562" y="2326727"/>
          <a:chExt cx="127837" cy="181302"/>
        </a:xfrm>
      </xdr:grpSpPr>
      <xdr:cxnSp macro="">
        <xdr:nvCxnSpPr>
          <xdr:cNvPr id="615" name="Đường nối Thẳng 614">
            <a:extLst>
              <a:ext uri="{FF2B5EF4-FFF2-40B4-BE49-F238E27FC236}">
                <a16:creationId xmlns:a16="http://schemas.microsoft.com/office/drawing/2014/main" id="{00000000-0008-0000-0100-000067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6" name="Đường nối Thẳng 615">
            <a:extLst>
              <a:ext uri="{FF2B5EF4-FFF2-40B4-BE49-F238E27FC236}">
                <a16:creationId xmlns:a16="http://schemas.microsoft.com/office/drawing/2014/main" id="{00000000-0008-0000-0100-000068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84</xdr:row>
      <xdr:rowOff>42241</xdr:rowOff>
    </xdr:from>
    <xdr:to>
      <xdr:col>11</xdr:col>
      <xdr:colOff>411930</xdr:colOff>
      <xdr:row>84</xdr:row>
      <xdr:rowOff>225613</xdr:rowOff>
    </xdr:to>
    <xdr:grpSp>
      <xdr:nvGrpSpPr>
        <xdr:cNvPr id="617" name="Nhóm 61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GrpSpPr/>
      </xdr:nvGrpSpPr>
      <xdr:grpSpPr>
        <a:xfrm>
          <a:off x="6244022" y="20847562"/>
          <a:ext cx="127837" cy="183372"/>
          <a:chOff x="9930562" y="2326727"/>
          <a:chExt cx="127837" cy="181302"/>
        </a:xfrm>
      </xdr:grpSpPr>
      <xdr:cxnSp macro="">
        <xdr:nvCxnSpPr>
          <xdr:cNvPr id="618" name="Đường nối Thẳng 617">
            <a:extLst>
              <a:ext uri="{FF2B5EF4-FFF2-40B4-BE49-F238E27FC236}">
                <a16:creationId xmlns:a16="http://schemas.microsoft.com/office/drawing/2014/main" id="{00000000-0008-0000-0100-00006A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" name="Đường nối Thẳng 618">
            <a:extLst>
              <a:ext uri="{FF2B5EF4-FFF2-40B4-BE49-F238E27FC236}">
                <a16:creationId xmlns:a16="http://schemas.microsoft.com/office/drawing/2014/main" id="{00000000-0008-0000-0100-00006B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86</xdr:row>
      <xdr:rowOff>42241</xdr:rowOff>
    </xdr:from>
    <xdr:to>
      <xdr:col>11</xdr:col>
      <xdr:colOff>411930</xdr:colOff>
      <xdr:row>86</xdr:row>
      <xdr:rowOff>225613</xdr:rowOff>
    </xdr:to>
    <xdr:grpSp>
      <xdr:nvGrpSpPr>
        <xdr:cNvPr id="620" name="Nhóm 619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GrpSpPr/>
      </xdr:nvGrpSpPr>
      <xdr:grpSpPr>
        <a:xfrm>
          <a:off x="6244022" y="21337420"/>
          <a:ext cx="127837" cy="183372"/>
          <a:chOff x="9930562" y="2326727"/>
          <a:chExt cx="127837" cy="181302"/>
        </a:xfrm>
      </xdr:grpSpPr>
      <xdr:cxnSp macro="">
        <xdr:nvCxnSpPr>
          <xdr:cNvPr id="621" name="Đường nối Thẳng 620">
            <a:extLst>
              <a:ext uri="{FF2B5EF4-FFF2-40B4-BE49-F238E27FC236}">
                <a16:creationId xmlns:a16="http://schemas.microsoft.com/office/drawing/2014/main" id="{00000000-0008-0000-0100-00006D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" name="Đường nối Thẳng 621">
            <a:extLst>
              <a:ext uri="{FF2B5EF4-FFF2-40B4-BE49-F238E27FC236}">
                <a16:creationId xmlns:a16="http://schemas.microsoft.com/office/drawing/2014/main" id="{00000000-0008-0000-0100-00006E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87</xdr:row>
      <xdr:rowOff>42241</xdr:rowOff>
    </xdr:from>
    <xdr:to>
      <xdr:col>11</xdr:col>
      <xdr:colOff>411930</xdr:colOff>
      <xdr:row>87</xdr:row>
      <xdr:rowOff>225613</xdr:rowOff>
    </xdr:to>
    <xdr:grpSp>
      <xdr:nvGrpSpPr>
        <xdr:cNvPr id="623" name="Nhóm 622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GrpSpPr/>
      </xdr:nvGrpSpPr>
      <xdr:grpSpPr>
        <a:xfrm>
          <a:off x="6244022" y="21582348"/>
          <a:ext cx="127837" cy="183372"/>
          <a:chOff x="9930562" y="2326727"/>
          <a:chExt cx="127837" cy="181302"/>
        </a:xfrm>
      </xdr:grpSpPr>
      <xdr:cxnSp macro="">
        <xdr:nvCxnSpPr>
          <xdr:cNvPr id="624" name="Đường nối Thẳng 623">
            <a:extLst>
              <a:ext uri="{FF2B5EF4-FFF2-40B4-BE49-F238E27FC236}">
                <a16:creationId xmlns:a16="http://schemas.microsoft.com/office/drawing/2014/main" id="{00000000-0008-0000-0100-000070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5" name="Đường nối Thẳng 624">
            <a:extLst>
              <a:ext uri="{FF2B5EF4-FFF2-40B4-BE49-F238E27FC236}">
                <a16:creationId xmlns:a16="http://schemas.microsoft.com/office/drawing/2014/main" id="{00000000-0008-0000-0100-000071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89</xdr:row>
      <xdr:rowOff>42241</xdr:rowOff>
    </xdr:from>
    <xdr:to>
      <xdr:col>11</xdr:col>
      <xdr:colOff>411930</xdr:colOff>
      <xdr:row>89</xdr:row>
      <xdr:rowOff>225613</xdr:rowOff>
    </xdr:to>
    <xdr:grpSp>
      <xdr:nvGrpSpPr>
        <xdr:cNvPr id="626" name="Nhóm 625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GrpSpPr/>
      </xdr:nvGrpSpPr>
      <xdr:grpSpPr>
        <a:xfrm>
          <a:off x="6244022" y="22072205"/>
          <a:ext cx="127837" cy="183372"/>
          <a:chOff x="9930562" y="2326727"/>
          <a:chExt cx="127837" cy="181302"/>
        </a:xfrm>
      </xdr:grpSpPr>
      <xdr:cxnSp macro="">
        <xdr:nvCxnSpPr>
          <xdr:cNvPr id="627" name="Đường nối Thẳng 626">
            <a:extLst>
              <a:ext uri="{FF2B5EF4-FFF2-40B4-BE49-F238E27FC236}">
                <a16:creationId xmlns:a16="http://schemas.microsoft.com/office/drawing/2014/main" id="{00000000-0008-0000-0100-000073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8" name="Đường nối Thẳng 627">
            <a:extLst>
              <a:ext uri="{FF2B5EF4-FFF2-40B4-BE49-F238E27FC236}">
                <a16:creationId xmlns:a16="http://schemas.microsoft.com/office/drawing/2014/main" id="{00000000-0008-0000-0100-000074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91</xdr:row>
      <xdr:rowOff>42241</xdr:rowOff>
    </xdr:from>
    <xdr:to>
      <xdr:col>11</xdr:col>
      <xdr:colOff>411930</xdr:colOff>
      <xdr:row>91</xdr:row>
      <xdr:rowOff>225613</xdr:rowOff>
    </xdr:to>
    <xdr:grpSp>
      <xdr:nvGrpSpPr>
        <xdr:cNvPr id="629" name="Nhóm 628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GrpSpPr/>
      </xdr:nvGrpSpPr>
      <xdr:grpSpPr>
        <a:xfrm>
          <a:off x="6244022" y="22562062"/>
          <a:ext cx="127837" cy="183372"/>
          <a:chOff x="9930562" y="2326727"/>
          <a:chExt cx="127837" cy="181302"/>
        </a:xfrm>
      </xdr:grpSpPr>
      <xdr:cxnSp macro="">
        <xdr:nvCxnSpPr>
          <xdr:cNvPr id="630" name="Đường nối Thẳng 629">
            <a:extLst>
              <a:ext uri="{FF2B5EF4-FFF2-40B4-BE49-F238E27FC236}">
                <a16:creationId xmlns:a16="http://schemas.microsoft.com/office/drawing/2014/main" id="{00000000-0008-0000-0100-000076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1" name="Đường nối Thẳng 630">
            <a:extLst>
              <a:ext uri="{FF2B5EF4-FFF2-40B4-BE49-F238E27FC236}">
                <a16:creationId xmlns:a16="http://schemas.microsoft.com/office/drawing/2014/main" id="{00000000-0008-0000-0100-000077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92</xdr:row>
      <xdr:rowOff>42241</xdr:rowOff>
    </xdr:from>
    <xdr:to>
      <xdr:col>11</xdr:col>
      <xdr:colOff>411930</xdr:colOff>
      <xdr:row>92</xdr:row>
      <xdr:rowOff>225613</xdr:rowOff>
    </xdr:to>
    <xdr:grpSp>
      <xdr:nvGrpSpPr>
        <xdr:cNvPr id="632" name="Nhóm 631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GrpSpPr/>
      </xdr:nvGrpSpPr>
      <xdr:grpSpPr>
        <a:xfrm>
          <a:off x="6244022" y="22806991"/>
          <a:ext cx="127837" cy="183372"/>
          <a:chOff x="9930562" y="2326727"/>
          <a:chExt cx="127837" cy="181302"/>
        </a:xfrm>
      </xdr:grpSpPr>
      <xdr:cxnSp macro="">
        <xdr:nvCxnSpPr>
          <xdr:cNvPr id="633" name="Đường nối Thẳng 632">
            <a:extLst>
              <a:ext uri="{FF2B5EF4-FFF2-40B4-BE49-F238E27FC236}">
                <a16:creationId xmlns:a16="http://schemas.microsoft.com/office/drawing/2014/main" id="{00000000-0008-0000-0100-000079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4" name="Đường nối Thẳng 633">
            <a:extLst>
              <a:ext uri="{FF2B5EF4-FFF2-40B4-BE49-F238E27FC236}">
                <a16:creationId xmlns:a16="http://schemas.microsoft.com/office/drawing/2014/main" id="{00000000-0008-0000-0100-00007A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95</xdr:row>
      <xdr:rowOff>42241</xdr:rowOff>
    </xdr:from>
    <xdr:to>
      <xdr:col>11</xdr:col>
      <xdr:colOff>411930</xdr:colOff>
      <xdr:row>95</xdr:row>
      <xdr:rowOff>225613</xdr:rowOff>
    </xdr:to>
    <xdr:grpSp>
      <xdr:nvGrpSpPr>
        <xdr:cNvPr id="635" name="Nhóm 634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GrpSpPr/>
      </xdr:nvGrpSpPr>
      <xdr:grpSpPr>
        <a:xfrm>
          <a:off x="6244022" y="23541777"/>
          <a:ext cx="127837" cy="183372"/>
          <a:chOff x="9930562" y="2326727"/>
          <a:chExt cx="127837" cy="181302"/>
        </a:xfrm>
      </xdr:grpSpPr>
      <xdr:cxnSp macro="">
        <xdr:nvCxnSpPr>
          <xdr:cNvPr id="636" name="Đường nối Thẳng 635">
            <a:extLst>
              <a:ext uri="{FF2B5EF4-FFF2-40B4-BE49-F238E27FC236}">
                <a16:creationId xmlns:a16="http://schemas.microsoft.com/office/drawing/2014/main" id="{00000000-0008-0000-0100-00007C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7" name="Đường nối Thẳng 636">
            <a:extLst>
              <a:ext uri="{FF2B5EF4-FFF2-40B4-BE49-F238E27FC236}">
                <a16:creationId xmlns:a16="http://schemas.microsoft.com/office/drawing/2014/main" id="{00000000-0008-0000-0100-00007D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102</xdr:row>
      <xdr:rowOff>42241</xdr:rowOff>
    </xdr:from>
    <xdr:to>
      <xdr:col>11</xdr:col>
      <xdr:colOff>411930</xdr:colOff>
      <xdr:row>102</xdr:row>
      <xdr:rowOff>225613</xdr:rowOff>
    </xdr:to>
    <xdr:grpSp>
      <xdr:nvGrpSpPr>
        <xdr:cNvPr id="638" name="Nhóm 637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GrpSpPr/>
      </xdr:nvGrpSpPr>
      <xdr:grpSpPr>
        <a:xfrm>
          <a:off x="6244022" y="25256277"/>
          <a:ext cx="127837" cy="183372"/>
          <a:chOff x="9930562" y="2326727"/>
          <a:chExt cx="127837" cy="181302"/>
        </a:xfrm>
      </xdr:grpSpPr>
      <xdr:cxnSp macro="">
        <xdr:nvCxnSpPr>
          <xdr:cNvPr id="639" name="Đường nối Thẳng 638">
            <a:extLst>
              <a:ext uri="{FF2B5EF4-FFF2-40B4-BE49-F238E27FC236}">
                <a16:creationId xmlns:a16="http://schemas.microsoft.com/office/drawing/2014/main" id="{00000000-0008-0000-0100-00007F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" name="Đường nối Thẳng 639">
            <a:extLst>
              <a:ext uri="{FF2B5EF4-FFF2-40B4-BE49-F238E27FC236}">
                <a16:creationId xmlns:a16="http://schemas.microsoft.com/office/drawing/2014/main" id="{00000000-0008-0000-0100-000080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116</xdr:row>
      <xdr:rowOff>42241</xdr:rowOff>
    </xdr:from>
    <xdr:to>
      <xdr:col>11</xdr:col>
      <xdr:colOff>411930</xdr:colOff>
      <xdr:row>116</xdr:row>
      <xdr:rowOff>225613</xdr:rowOff>
    </xdr:to>
    <xdr:grpSp>
      <xdr:nvGrpSpPr>
        <xdr:cNvPr id="641" name="Nhóm 640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GrpSpPr/>
      </xdr:nvGrpSpPr>
      <xdr:grpSpPr>
        <a:xfrm>
          <a:off x="6244022" y="28685277"/>
          <a:ext cx="127837" cy="183372"/>
          <a:chOff x="9930562" y="2326727"/>
          <a:chExt cx="127837" cy="181302"/>
        </a:xfrm>
      </xdr:grpSpPr>
      <xdr:cxnSp macro="">
        <xdr:nvCxnSpPr>
          <xdr:cNvPr id="642" name="Đường nối Thẳng 641">
            <a:extLst>
              <a:ext uri="{FF2B5EF4-FFF2-40B4-BE49-F238E27FC236}">
                <a16:creationId xmlns:a16="http://schemas.microsoft.com/office/drawing/2014/main" id="{00000000-0008-0000-0100-000082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3" name="Đường nối Thẳng 642">
            <a:extLst>
              <a:ext uri="{FF2B5EF4-FFF2-40B4-BE49-F238E27FC236}">
                <a16:creationId xmlns:a16="http://schemas.microsoft.com/office/drawing/2014/main" id="{00000000-0008-0000-0100-000083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119</xdr:row>
      <xdr:rowOff>42241</xdr:rowOff>
    </xdr:from>
    <xdr:to>
      <xdr:col>11</xdr:col>
      <xdr:colOff>411930</xdr:colOff>
      <xdr:row>119</xdr:row>
      <xdr:rowOff>225613</xdr:rowOff>
    </xdr:to>
    <xdr:grpSp>
      <xdr:nvGrpSpPr>
        <xdr:cNvPr id="644" name="Nhóm 643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GrpSpPr/>
      </xdr:nvGrpSpPr>
      <xdr:grpSpPr>
        <a:xfrm>
          <a:off x="6244022" y="29420062"/>
          <a:ext cx="127837" cy="183372"/>
          <a:chOff x="9930562" y="2326727"/>
          <a:chExt cx="127837" cy="181302"/>
        </a:xfrm>
      </xdr:grpSpPr>
      <xdr:cxnSp macro="">
        <xdr:nvCxnSpPr>
          <xdr:cNvPr id="645" name="Đường nối Thẳng 644">
            <a:extLst>
              <a:ext uri="{FF2B5EF4-FFF2-40B4-BE49-F238E27FC236}">
                <a16:creationId xmlns:a16="http://schemas.microsoft.com/office/drawing/2014/main" id="{00000000-0008-0000-0100-000085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" name="Đường nối Thẳng 645">
            <a:extLst>
              <a:ext uri="{FF2B5EF4-FFF2-40B4-BE49-F238E27FC236}">
                <a16:creationId xmlns:a16="http://schemas.microsoft.com/office/drawing/2014/main" id="{00000000-0008-0000-0100-000086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120</xdr:row>
      <xdr:rowOff>42241</xdr:rowOff>
    </xdr:from>
    <xdr:to>
      <xdr:col>11</xdr:col>
      <xdr:colOff>411930</xdr:colOff>
      <xdr:row>120</xdr:row>
      <xdr:rowOff>225613</xdr:rowOff>
    </xdr:to>
    <xdr:grpSp>
      <xdr:nvGrpSpPr>
        <xdr:cNvPr id="647" name="Nhóm 64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GrpSpPr/>
      </xdr:nvGrpSpPr>
      <xdr:grpSpPr>
        <a:xfrm>
          <a:off x="6244022" y="29664991"/>
          <a:ext cx="127837" cy="183372"/>
          <a:chOff x="9930562" y="2326727"/>
          <a:chExt cx="127837" cy="181302"/>
        </a:xfrm>
      </xdr:grpSpPr>
      <xdr:cxnSp macro="">
        <xdr:nvCxnSpPr>
          <xdr:cNvPr id="648" name="Đường nối Thẳng 647">
            <a:extLst>
              <a:ext uri="{FF2B5EF4-FFF2-40B4-BE49-F238E27FC236}">
                <a16:creationId xmlns:a16="http://schemas.microsoft.com/office/drawing/2014/main" id="{00000000-0008-0000-0100-000088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9" name="Đường nối Thẳng 648">
            <a:extLst>
              <a:ext uri="{FF2B5EF4-FFF2-40B4-BE49-F238E27FC236}">
                <a16:creationId xmlns:a16="http://schemas.microsoft.com/office/drawing/2014/main" id="{00000000-0008-0000-0100-000089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123</xdr:row>
      <xdr:rowOff>42241</xdr:rowOff>
    </xdr:from>
    <xdr:to>
      <xdr:col>11</xdr:col>
      <xdr:colOff>411930</xdr:colOff>
      <xdr:row>123</xdr:row>
      <xdr:rowOff>225613</xdr:rowOff>
    </xdr:to>
    <xdr:grpSp>
      <xdr:nvGrpSpPr>
        <xdr:cNvPr id="650" name="Nhóm 649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GrpSpPr/>
      </xdr:nvGrpSpPr>
      <xdr:grpSpPr>
        <a:xfrm>
          <a:off x="6244022" y="30399777"/>
          <a:ext cx="127837" cy="183372"/>
          <a:chOff x="9930562" y="2326727"/>
          <a:chExt cx="127837" cy="181302"/>
        </a:xfrm>
      </xdr:grpSpPr>
      <xdr:cxnSp macro="">
        <xdr:nvCxnSpPr>
          <xdr:cNvPr id="651" name="Đường nối Thẳng 650">
            <a:extLst>
              <a:ext uri="{FF2B5EF4-FFF2-40B4-BE49-F238E27FC236}">
                <a16:creationId xmlns:a16="http://schemas.microsoft.com/office/drawing/2014/main" id="{00000000-0008-0000-0100-00008B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" name="Đường nối Thẳng 651">
            <a:extLst>
              <a:ext uri="{FF2B5EF4-FFF2-40B4-BE49-F238E27FC236}">
                <a16:creationId xmlns:a16="http://schemas.microsoft.com/office/drawing/2014/main" id="{00000000-0008-0000-0100-00008C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125</xdr:row>
      <xdr:rowOff>42241</xdr:rowOff>
    </xdr:from>
    <xdr:to>
      <xdr:col>11</xdr:col>
      <xdr:colOff>411930</xdr:colOff>
      <xdr:row>125</xdr:row>
      <xdr:rowOff>225613</xdr:rowOff>
    </xdr:to>
    <xdr:grpSp>
      <xdr:nvGrpSpPr>
        <xdr:cNvPr id="653" name="Nhóm 652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GrpSpPr/>
      </xdr:nvGrpSpPr>
      <xdr:grpSpPr>
        <a:xfrm>
          <a:off x="6244022" y="30889634"/>
          <a:ext cx="127837" cy="183372"/>
          <a:chOff x="9930562" y="2326727"/>
          <a:chExt cx="127837" cy="181302"/>
        </a:xfrm>
      </xdr:grpSpPr>
      <xdr:cxnSp macro="">
        <xdr:nvCxnSpPr>
          <xdr:cNvPr id="654" name="Đường nối Thẳng 653">
            <a:extLst>
              <a:ext uri="{FF2B5EF4-FFF2-40B4-BE49-F238E27FC236}">
                <a16:creationId xmlns:a16="http://schemas.microsoft.com/office/drawing/2014/main" id="{00000000-0008-0000-0100-00008E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5" name="Đường nối Thẳng 654">
            <a:extLst>
              <a:ext uri="{FF2B5EF4-FFF2-40B4-BE49-F238E27FC236}">
                <a16:creationId xmlns:a16="http://schemas.microsoft.com/office/drawing/2014/main" id="{00000000-0008-0000-0100-00008F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127</xdr:row>
      <xdr:rowOff>42241</xdr:rowOff>
    </xdr:from>
    <xdr:to>
      <xdr:col>11</xdr:col>
      <xdr:colOff>411930</xdr:colOff>
      <xdr:row>127</xdr:row>
      <xdr:rowOff>225613</xdr:rowOff>
    </xdr:to>
    <xdr:grpSp>
      <xdr:nvGrpSpPr>
        <xdr:cNvPr id="656" name="Nhóm 655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GrpSpPr/>
      </xdr:nvGrpSpPr>
      <xdr:grpSpPr>
        <a:xfrm>
          <a:off x="6244022" y="31379491"/>
          <a:ext cx="127837" cy="183372"/>
          <a:chOff x="9930562" y="2326727"/>
          <a:chExt cx="127837" cy="181302"/>
        </a:xfrm>
      </xdr:grpSpPr>
      <xdr:cxnSp macro="">
        <xdr:nvCxnSpPr>
          <xdr:cNvPr id="657" name="Đường nối Thẳng 656">
            <a:extLst>
              <a:ext uri="{FF2B5EF4-FFF2-40B4-BE49-F238E27FC236}">
                <a16:creationId xmlns:a16="http://schemas.microsoft.com/office/drawing/2014/main" id="{00000000-0008-0000-0100-000091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8" name="Đường nối Thẳng 657">
            <a:extLst>
              <a:ext uri="{FF2B5EF4-FFF2-40B4-BE49-F238E27FC236}">
                <a16:creationId xmlns:a16="http://schemas.microsoft.com/office/drawing/2014/main" id="{00000000-0008-0000-0100-000092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126</xdr:row>
      <xdr:rowOff>42241</xdr:rowOff>
    </xdr:from>
    <xdr:to>
      <xdr:col>11</xdr:col>
      <xdr:colOff>411930</xdr:colOff>
      <xdr:row>126</xdr:row>
      <xdr:rowOff>225613</xdr:rowOff>
    </xdr:to>
    <xdr:grpSp>
      <xdr:nvGrpSpPr>
        <xdr:cNvPr id="659" name="Nhóm 658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GrpSpPr/>
      </xdr:nvGrpSpPr>
      <xdr:grpSpPr>
        <a:xfrm>
          <a:off x="6244022" y="31134562"/>
          <a:ext cx="127837" cy="183372"/>
          <a:chOff x="9930562" y="2326727"/>
          <a:chExt cx="127837" cy="181302"/>
        </a:xfrm>
      </xdr:grpSpPr>
      <xdr:cxnSp macro="">
        <xdr:nvCxnSpPr>
          <xdr:cNvPr id="660" name="Đường nối Thẳng 659">
            <a:extLst>
              <a:ext uri="{FF2B5EF4-FFF2-40B4-BE49-F238E27FC236}">
                <a16:creationId xmlns:a16="http://schemas.microsoft.com/office/drawing/2014/main" id="{00000000-0008-0000-0100-000094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1" name="Đường nối Thẳng 660">
            <a:extLst>
              <a:ext uri="{FF2B5EF4-FFF2-40B4-BE49-F238E27FC236}">
                <a16:creationId xmlns:a16="http://schemas.microsoft.com/office/drawing/2014/main" id="{00000000-0008-0000-0100-000095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130</xdr:row>
      <xdr:rowOff>42241</xdr:rowOff>
    </xdr:from>
    <xdr:to>
      <xdr:col>11</xdr:col>
      <xdr:colOff>411930</xdr:colOff>
      <xdr:row>130</xdr:row>
      <xdr:rowOff>225613</xdr:rowOff>
    </xdr:to>
    <xdr:grpSp>
      <xdr:nvGrpSpPr>
        <xdr:cNvPr id="662" name="Nhóm 661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GrpSpPr/>
      </xdr:nvGrpSpPr>
      <xdr:grpSpPr>
        <a:xfrm>
          <a:off x="6244022" y="32114277"/>
          <a:ext cx="127837" cy="183372"/>
          <a:chOff x="9930562" y="2326727"/>
          <a:chExt cx="127837" cy="181302"/>
        </a:xfrm>
      </xdr:grpSpPr>
      <xdr:cxnSp macro="">
        <xdr:nvCxnSpPr>
          <xdr:cNvPr id="663" name="Đường nối Thẳng 662">
            <a:extLst>
              <a:ext uri="{FF2B5EF4-FFF2-40B4-BE49-F238E27FC236}">
                <a16:creationId xmlns:a16="http://schemas.microsoft.com/office/drawing/2014/main" id="{00000000-0008-0000-0100-000097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4" name="Đường nối Thẳng 663">
            <a:extLst>
              <a:ext uri="{FF2B5EF4-FFF2-40B4-BE49-F238E27FC236}">
                <a16:creationId xmlns:a16="http://schemas.microsoft.com/office/drawing/2014/main" id="{00000000-0008-0000-0100-000098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133</xdr:row>
      <xdr:rowOff>42241</xdr:rowOff>
    </xdr:from>
    <xdr:to>
      <xdr:col>11</xdr:col>
      <xdr:colOff>411930</xdr:colOff>
      <xdr:row>133</xdr:row>
      <xdr:rowOff>225613</xdr:rowOff>
    </xdr:to>
    <xdr:grpSp>
      <xdr:nvGrpSpPr>
        <xdr:cNvPr id="665" name="Nhóm 664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GrpSpPr/>
      </xdr:nvGrpSpPr>
      <xdr:grpSpPr>
        <a:xfrm>
          <a:off x="6244022" y="32849062"/>
          <a:ext cx="127837" cy="183372"/>
          <a:chOff x="9930562" y="2326727"/>
          <a:chExt cx="127837" cy="181302"/>
        </a:xfrm>
      </xdr:grpSpPr>
      <xdr:cxnSp macro="">
        <xdr:nvCxnSpPr>
          <xdr:cNvPr id="666" name="Đường nối Thẳng 665">
            <a:extLst>
              <a:ext uri="{FF2B5EF4-FFF2-40B4-BE49-F238E27FC236}">
                <a16:creationId xmlns:a16="http://schemas.microsoft.com/office/drawing/2014/main" id="{00000000-0008-0000-0100-00009A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7" name="Đường nối Thẳng 666">
            <a:extLst>
              <a:ext uri="{FF2B5EF4-FFF2-40B4-BE49-F238E27FC236}">
                <a16:creationId xmlns:a16="http://schemas.microsoft.com/office/drawing/2014/main" id="{00000000-0008-0000-0100-00009B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137</xdr:row>
      <xdr:rowOff>42241</xdr:rowOff>
    </xdr:from>
    <xdr:to>
      <xdr:col>11</xdr:col>
      <xdr:colOff>411930</xdr:colOff>
      <xdr:row>137</xdr:row>
      <xdr:rowOff>225613</xdr:rowOff>
    </xdr:to>
    <xdr:grpSp>
      <xdr:nvGrpSpPr>
        <xdr:cNvPr id="668" name="Nhóm 667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GrpSpPr/>
      </xdr:nvGrpSpPr>
      <xdr:grpSpPr>
        <a:xfrm>
          <a:off x="6244022" y="33828777"/>
          <a:ext cx="127837" cy="183372"/>
          <a:chOff x="9930562" y="2326727"/>
          <a:chExt cx="127837" cy="181302"/>
        </a:xfrm>
      </xdr:grpSpPr>
      <xdr:cxnSp macro="">
        <xdr:nvCxnSpPr>
          <xdr:cNvPr id="669" name="Đường nối Thẳng 668">
            <a:extLst>
              <a:ext uri="{FF2B5EF4-FFF2-40B4-BE49-F238E27FC236}">
                <a16:creationId xmlns:a16="http://schemas.microsoft.com/office/drawing/2014/main" id="{00000000-0008-0000-0100-00009D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0" name="Đường nối Thẳng 669">
            <a:extLst>
              <a:ext uri="{FF2B5EF4-FFF2-40B4-BE49-F238E27FC236}">
                <a16:creationId xmlns:a16="http://schemas.microsoft.com/office/drawing/2014/main" id="{00000000-0008-0000-0100-00009E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138</xdr:row>
      <xdr:rowOff>42241</xdr:rowOff>
    </xdr:from>
    <xdr:to>
      <xdr:col>11</xdr:col>
      <xdr:colOff>411930</xdr:colOff>
      <xdr:row>138</xdr:row>
      <xdr:rowOff>225613</xdr:rowOff>
    </xdr:to>
    <xdr:grpSp>
      <xdr:nvGrpSpPr>
        <xdr:cNvPr id="671" name="Nhóm 670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GrpSpPr/>
      </xdr:nvGrpSpPr>
      <xdr:grpSpPr>
        <a:xfrm>
          <a:off x="6244022" y="34073705"/>
          <a:ext cx="127837" cy="183372"/>
          <a:chOff x="9930562" y="2326727"/>
          <a:chExt cx="127837" cy="181302"/>
        </a:xfrm>
      </xdr:grpSpPr>
      <xdr:cxnSp macro="">
        <xdr:nvCxnSpPr>
          <xdr:cNvPr id="672" name="Đường nối Thẳng 671">
            <a:extLst>
              <a:ext uri="{FF2B5EF4-FFF2-40B4-BE49-F238E27FC236}">
                <a16:creationId xmlns:a16="http://schemas.microsoft.com/office/drawing/2014/main" id="{00000000-0008-0000-0100-0000A0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3" name="Đường nối Thẳng 672">
            <a:extLst>
              <a:ext uri="{FF2B5EF4-FFF2-40B4-BE49-F238E27FC236}">
                <a16:creationId xmlns:a16="http://schemas.microsoft.com/office/drawing/2014/main" id="{00000000-0008-0000-0100-0000A1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141</xdr:row>
      <xdr:rowOff>42241</xdr:rowOff>
    </xdr:from>
    <xdr:to>
      <xdr:col>11</xdr:col>
      <xdr:colOff>411930</xdr:colOff>
      <xdr:row>141</xdr:row>
      <xdr:rowOff>225613</xdr:rowOff>
    </xdr:to>
    <xdr:grpSp>
      <xdr:nvGrpSpPr>
        <xdr:cNvPr id="677" name="Nhóm 67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GrpSpPr/>
      </xdr:nvGrpSpPr>
      <xdr:grpSpPr>
        <a:xfrm>
          <a:off x="6244022" y="34808491"/>
          <a:ext cx="127837" cy="183372"/>
          <a:chOff x="9930562" y="2326727"/>
          <a:chExt cx="127837" cy="181302"/>
        </a:xfrm>
      </xdr:grpSpPr>
      <xdr:cxnSp macro="">
        <xdr:nvCxnSpPr>
          <xdr:cNvPr id="678" name="Đường nối Thẳng 677">
            <a:extLst>
              <a:ext uri="{FF2B5EF4-FFF2-40B4-BE49-F238E27FC236}">
                <a16:creationId xmlns:a16="http://schemas.microsoft.com/office/drawing/2014/main" id="{00000000-0008-0000-0100-0000A6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9" name="Đường nối Thẳng 678">
            <a:extLst>
              <a:ext uri="{FF2B5EF4-FFF2-40B4-BE49-F238E27FC236}">
                <a16:creationId xmlns:a16="http://schemas.microsoft.com/office/drawing/2014/main" id="{00000000-0008-0000-0100-0000A7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143</xdr:row>
      <xdr:rowOff>42241</xdr:rowOff>
    </xdr:from>
    <xdr:to>
      <xdr:col>11</xdr:col>
      <xdr:colOff>411930</xdr:colOff>
      <xdr:row>143</xdr:row>
      <xdr:rowOff>225613</xdr:rowOff>
    </xdr:to>
    <xdr:grpSp>
      <xdr:nvGrpSpPr>
        <xdr:cNvPr id="680" name="Nhóm 679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GrpSpPr/>
      </xdr:nvGrpSpPr>
      <xdr:grpSpPr>
        <a:xfrm>
          <a:off x="6244022" y="35298348"/>
          <a:ext cx="127837" cy="183372"/>
          <a:chOff x="9930562" y="2326727"/>
          <a:chExt cx="127837" cy="181302"/>
        </a:xfrm>
      </xdr:grpSpPr>
      <xdr:cxnSp macro="">
        <xdr:nvCxnSpPr>
          <xdr:cNvPr id="681" name="Đường nối Thẳng 680">
            <a:extLst>
              <a:ext uri="{FF2B5EF4-FFF2-40B4-BE49-F238E27FC236}">
                <a16:creationId xmlns:a16="http://schemas.microsoft.com/office/drawing/2014/main" id="{00000000-0008-0000-0100-0000A9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" name="Đường nối Thẳng 681">
            <a:extLst>
              <a:ext uri="{FF2B5EF4-FFF2-40B4-BE49-F238E27FC236}">
                <a16:creationId xmlns:a16="http://schemas.microsoft.com/office/drawing/2014/main" id="{00000000-0008-0000-0100-0000AA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144</xdr:row>
      <xdr:rowOff>42241</xdr:rowOff>
    </xdr:from>
    <xdr:to>
      <xdr:col>11</xdr:col>
      <xdr:colOff>411930</xdr:colOff>
      <xdr:row>144</xdr:row>
      <xdr:rowOff>225613</xdr:rowOff>
    </xdr:to>
    <xdr:grpSp>
      <xdr:nvGrpSpPr>
        <xdr:cNvPr id="683" name="Nhóm 682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GrpSpPr/>
      </xdr:nvGrpSpPr>
      <xdr:grpSpPr>
        <a:xfrm>
          <a:off x="6244022" y="35543277"/>
          <a:ext cx="127837" cy="183372"/>
          <a:chOff x="9930562" y="2326727"/>
          <a:chExt cx="127837" cy="181302"/>
        </a:xfrm>
      </xdr:grpSpPr>
      <xdr:cxnSp macro="">
        <xdr:nvCxnSpPr>
          <xdr:cNvPr id="684" name="Đường nối Thẳng 683">
            <a:extLst>
              <a:ext uri="{FF2B5EF4-FFF2-40B4-BE49-F238E27FC236}">
                <a16:creationId xmlns:a16="http://schemas.microsoft.com/office/drawing/2014/main" id="{00000000-0008-0000-0100-0000AC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" name="Đường nối Thẳng 684">
            <a:extLst>
              <a:ext uri="{FF2B5EF4-FFF2-40B4-BE49-F238E27FC236}">
                <a16:creationId xmlns:a16="http://schemas.microsoft.com/office/drawing/2014/main" id="{00000000-0008-0000-0100-0000AD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146</xdr:row>
      <xdr:rowOff>42241</xdr:rowOff>
    </xdr:from>
    <xdr:to>
      <xdr:col>11</xdr:col>
      <xdr:colOff>411930</xdr:colOff>
      <xdr:row>146</xdr:row>
      <xdr:rowOff>225613</xdr:rowOff>
    </xdr:to>
    <xdr:grpSp>
      <xdr:nvGrpSpPr>
        <xdr:cNvPr id="686" name="Nhóm 685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GrpSpPr/>
      </xdr:nvGrpSpPr>
      <xdr:grpSpPr>
        <a:xfrm>
          <a:off x="6244022" y="36033134"/>
          <a:ext cx="127837" cy="183372"/>
          <a:chOff x="9930562" y="2326727"/>
          <a:chExt cx="127837" cy="181302"/>
        </a:xfrm>
      </xdr:grpSpPr>
      <xdr:cxnSp macro="">
        <xdr:nvCxnSpPr>
          <xdr:cNvPr id="687" name="Đường nối Thẳng 686">
            <a:extLst>
              <a:ext uri="{FF2B5EF4-FFF2-40B4-BE49-F238E27FC236}">
                <a16:creationId xmlns:a16="http://schemas.microsoft.com/office/drawing/2014/main" id="{00000000-0008-0000-0100-0000AF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" name="Đường nối Thẳng 687">
            <a:extLst>
              <a:ext uri="{FF2B5EF4-FFF2-40B4-BE49-F238E27FC236}">
                <a16:creationId xmlns:a16="http://schemas.microsoft.com/office/drawing/2014/main" id="{00000000-0008-0000-0100-0000B0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151</xdr:row>
      <xdr:rowOff>42241</xdr:rowOff>
    </xdr:from>
    <xdr:to>
      <xdr:col>11</xdr:col>
      <xdr:colOff>411930</xdr:colOff>
      <xdr:row>151</xdr:row>
      <xdr:rowOff>225613</xdr:rowOff>
    </xdr:to>
    <xdr:grpSp>
      <xdr:nvGrpSpPr>
        <xdr:cNvPr id="689" name="Nhóm 688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GrpSpPr/>
      </xdr:nvGrpSpPr>
      <xdr:grpSpPr>
        <a:xfrm>
          <a:off x="6244022" y="37257777"/>
          <a:ext cx="127837" cy="183372"/>
          <a:chOff x="9930562" y="2326727"/>
          <a:chExt cx="127837" cy="181302"/>
        </a:xfrm>
      </xdr:grpSpPr>
      <xdr:cxnSp macro="">
        <xdr:nvCxnSpPr>
          <xdr:cNvPr id="690" name="Đường nối Thẳng 689">
            <a:extLst>
              <a:ext uri="{FF2B5EF4-FFF2-40B4-BE49-F238E27FC236}">
                <a16:creationId xmlns:a16="http://schemas.microsoft.com/office/drawing/2014/main" id="{00000000-0008-0000-0100-0000B2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" name="Đường nối Thẳng 690">
            <a:extLst>
              <a:ext uri="{FF2B5EF4-FFF2-40B4-BE49-F238E27FC236}">
                <a16:creationId xmlns:a16="http://schemas.microsoft.com/office/drawing/2014/main" id="{00000000-0008-0000-0100-0000B3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150</xdr:row>
      <xdr:rowOff>42241</xdr:rowOff>
    </xdr:from>
    <xdr:to>
      <xdr:col>11</xdr:col>
      <xdr:colOff>411930</xdr:colOff>
      <xdr:row>150</xdr:row>
      <xdr:rowOff>225613</xdr:rowOff>
    </xdr:to>
    <xdr:grpSp>
      <xdr:nvGrpSpPr>
        <xdr:cNvPr id="692" name="Nhóm 691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GrpSpPr/>
      </xdr:nvGrpSpPr>
      <xdr:grpSpPr>
        <a:xfrm>
          <a:off x="6244022" y="37012848"/>
          <a:ext cx="127837" cy="183372"/>
          <a:chOff x="9930562" y="2326727"/>
          <a:chExt cx="127837" cy="181302"/>
        </a:xfrm>
      </xdr:grpSpPr>
      <xdr:cxnSp macro="">
        <xdr:nvCxnSpPr>
          <xdr:cNvPr id="693" name="Đường nối Thẳng 692">
            <a:extLst>
              <a:ext uri="{FF2B5EF4-FFF2-40B4-BE49-F238E27FC236}">
                <a16:creationId xmlns:a16="http://schemas.microsoft.com/office/drawing/2014/main" id="{00000000-0008-0000-0100-0000B5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4" name="Đường nối Thẳng 693">
            <a:extLst>
              <a:ext uri="{FF2B5EF4-FFF2-40B4-BE49-F238E27FC236}">
                <a16:creationId xmlns:a16="http://schemas.microsoft.com/office/drawing/2014/main" id="{00000000-0008-0000-0100-0000B6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152</xdr:row>
      <xdr:rowOff>42241</xdr:rowOff>
    </xdr:from>
    <xdr:to>
      <xdr:col>11</xdr:col>
      <xdr:colOff>411930</xdr:colOff>
      <xdr:row>152</xdr:row>
      <xdr:rowOff>225613</xdr:rowOff>
    </xdr:to>
    <xdr:grpSp>
      <xdr:nvGrpSpPr>
        <xdr:cNvPr id="698" name="Nhóm 697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GrpSpPr/>
      </xdr:nvGrpSpPr>
      <xdr:grpSpPr>
        <a:xfrm>
          <a:off x="6244022" y="37502705"/>
          <a:ext cx="127837" cy="183372"/>
          <a:chOff x="9930562" y="2326727"/>
          <a:chExt cx="127837" cy="181302"/>
        </a:xfrm>
      </xdr:grpSpPr>
      <xdr:cxnSp macro="">
        <xdr:nvCxnSpPr>
          <xdr:cNvPr id="699" name="Đường nối Thẳng 698">
            <a:extLst>
              <a:ext uri="{FF2B5EF4-FFF2-40B4-BE49-F238E27FC236}">
                <a16:creationId xmlns:a16="http://schemas.microsoft.com/office/drawing/2014/main" id="{00000000-0008-0000-0100-0000BB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0" name="Đường nối Thẳng 699">
            <a:extLst>
              <a:ext uri="{FF2B5EF4-FFF2-40B4-BE49-F238E27FC236}">
                <a16:creationId xmlns:a16="http://schemas.microsoft.com/office/drawing/2014/main" id="{00000000-0008-0000-0100-0000BC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154</xdr:row>
      <xdr:rowOff>42241</xdr:rowOff>
    </xdr:from>
    <xdr:to>
      <xdr:col>11</xdr:col>
      <xdr:colOff>411930</xdr:colOff>
      <xdr:row>154</xdr:row>
      <xdr:rowOff>225613</xdr:rowOff>
    </xdr:to>
    <xdr:grpSp>
      <xdr:nvGrpSpPr>
        <xdr:cNvPr id="701" name="Nhóm 700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GrpSpPr/>
      </xdr:nvGrpSpPr>
      <xdr:grpSpPr>
        <a:xfrm>
          <a:off x="6244022" y="37992562"/>
          <a:ext cx="127837" cy="183372"/>
          <a:chOff x="9930562" y="2326727"/>
          <a:chExt cx="127837" cy="181302"/>
        </a:xfrm>
      </xdr:grpSpPr>
      <xdr:cxnSp macro="">
        <xdr:nvCxnSpPr>
          <xdr:cNvPr id="702" name="Đường nối Thẳng 701">
            <a:extLst>
              <a:ext uri="{FF2B5EF4-FFF2-40B4-BE49-F238E27FC236}">
                <a16:creationId xmlns:a16="http://schemas.microsoft.com/office/drawing/2014/main" id="{00000000-0008-0000-0100-0000BE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3" name="Đường nối Thẳng 702">
            <a:extLst>
              <a:ext uri="{FF2B5EF4-FFF2-40B4-BE49-F238E27FC236}">
                <a16:creationId xmlns:a16="http://schemas.microsoft.com/office/drawing/2014/main" id="{00000000-0008-0000-0100-0000BF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155</xdr:row>
      <xdr:rowOff>42241</xdr:rowOff>
    </xdr:from>
    <xdr:to>
      <xdr:col>11</xdr:col>
      <xdr:colOff>411930</xdr:colOff>
      <xdr:row>155</xdr:row>
      <xdr:rowOff>225613</xdr:rowOff>
    </xdr:to>
    <xdr:grpSp>
      <xdr:nvGrpSpPr>
        <xdr:cNvPr id="704" name="Nhóm 703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GrpSpPr/>
      </xdr:nvGrpSpPr>
      <xdr:grpSpPr>
        <a:xfrm>
          <a:off x="6244022" y="38237491"/>
          <a:ext cx="127837" cy="183372"/>
          <a:chOff x="9930562" y="2326727"/>
          <a:chExt cx="127837" cy="181302"/>
        </a:xfrm>
      </xdr:grpSpPr>
      <xdr:cxnSp macro="">
        <xdr:nvCxnSpPr>
          <xdr:cNvPr id="705" name="Đường nối Thẳng 704">
            <a:extLst>
              <a:ext uri="{FF2B5EF4-FFF2-40B4-BE49-F238E27FC236}">
                <a16:creationId xmlns:a16="http://schemas.microsoft.com/office/drawing/2014/main" id="{00000000-0008-0000-0100-0000C1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6" name="Đường nối Thẳng 705">
            <a:extLst>
              <a:ext uri="{FF2B5EF4-FFF2-40B4-BE49-F238E27FC236}">
                <a16:creationId xmlns:a16="http://schemas.microsoft.com/office/drawing/2014/main" id="{00000000-0008-0000-0100-0000C2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158</xdr:row>
      <xdr:rowOff>42241</xdr:rowOff>
    </xdr:from>
    <xdr:to>
      <xdr:col>11</xdr:col>
      <xdr:colOff>411930</xdr:colOff>
      <xdr:row>158</xdr:row>
      <xdr:rowOff>225613</xdr:rowOff>
    </xdr:to>
    <xdr:grpSp>
      <xdr:nvGrpSpPr>
        <xdr:cNvPr id="710" name="Nhóm 709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GrpSpPr/>
      </xdr:nvGrpSpPr>
      <xdr:grpSpPr>
        <a:xfrm>
          <a:off x="6244022" y="38972277"/>
          <a:ext cx="127837" cy="183372"/>
          <a:chOff x="9930562" y="2326727"/>
          <a:chExt cx="127837" cy="181302"/>
        </a:xfrm>
      </xdr:grpSpPr>
      <xdr:cxnSp macro="">
        <xdr:nvCxnSpPr>
          <xdr:cNvPr id="711" name="Đường nối Thẳng 710">
            <a:extLst>
              <a:ext uri="{FF2B5EF4-FFF2-40B4-BE49-F238E27FC236}">
                <a16:creationId xmlns:a16="http://schemas.microsoft.com/office/drawing/2014/main" id="{00000000-0008-0000-0100-0000C7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2" name="Đường nối Thẳng 711">
            <a:extLst>
              <a:ext uri="{FF2B5EF4-FFF2-40B4-BE49-F238E27FC236}">
                <a16:creationId xmlns:a16="http://schemas.microsoft.com/office/drawing/2014/main" id="{00000000-0008-0000-0100-0000C8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163</xdr:row>
      <xdr:rowOff>42241</xdr:rowOff>
    </xdr:from>
    <xdr:to>
      <xdr:col>11</xdr:col>
      <xdr:colOff>411930</xdr:colOff>
      <xdr:row>163</xdr:row>
      <xdr:rowOff>225613</xdr:rowOff>
    </xdr:to>
    <xdr:grpSp>
      <xdr:nvGrpSpPr>
        <xdr:cNvPr id="713" name="Nhóm 712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GrpSpPr/>
      </xdr:nvGrpSpPr>
      <xdr:grpSpPr>
        <a:xfrm>
          <a:off x="6244022" y="40196920"/>
          <a:ext cx="127837" cy="183372"/>
          <a:chOff x="9930562" y="2326727"/>
          <a:chExt cx="127837" cy="181302"/>
        </a:xfrm>
      </xdr:grpSpPr>
      <xdr:cxnSp macro="">
        <xdr:nvCxnSpPr>
          <xdr:cNvPr id="714" name="Đường nối Thẳng 713">
            <a:extLst>
              <a:ext uri="{FF2B5EF4-FFF2-40B4-BE49-F238E27FC236}">
                <a16:creationId xmlns:a16="http://schemas.microsoft.com/office/drawing/2014/main" id="{00000000-0008-0000-0100-0000CA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5" name="Đường nối Thẳng 714">
            <a:extLst>
              <a:ext uri="{FF2B5EF4-FFF2-40B4-BE49-F238E27FC236}">
                <a16:creationId xmlns:a16="http://schemas.microsoft.com/office/drawing/2014/main" id="{00000000-0008-0000-0100-0000CB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165</xdr:row>
      <xdr:rowOff>42241</xdr:rowOff>
    </xdr:from>
    <xdr:to>
      <xdr:col>11</xdr:col>
      <xdr:colOff>411930</xdr:colOff>
      <xdr:row>165</xdr:row>
      <xdr:rowOff>225613</xdr:rowOff>
    </xdr:to>
    <xdr:grpSp>
      <xdr:nvGrpSpPr>
        <xdr:cNvPr id="716" name="Nhóm 715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GrpSpPr/>
      </xdr:nvGrpSpPr>
      <xdr:grpSpPr>
        <a:xfrm>
          <a:off x="6244022" y="40686777"/>
          <a:ext cx="127837" cy="183372"/>
          <a:chOff x="9930562" y="2326727"/>
          <a:chExt cx="127837" cy="181302"/>
        </a:xfrm>
      </xdr:grpSpPr>
      <xdr:cxnSp macro="">
        <xdr:nvCxnSpPr>
          <xdr:cNvPr id="717" name="Đường nối Thẳng 716">
            <a:extLst>
              <a:ext uri="{FF2B5EF4-FFF2-40B4-BE49-F238E27FC236}">
                <a16:creationId xmlns:a16="http://schemas.microsoft.com/office/drawing/2014/main" id="{00000000-0008-0000-0100-0000CD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8" name="Đường nối Thẳng 717">
            <a:extLst>
              <a:ext uri="{FF2B5EF4-FFF2-40B4-BE49-F238E27FC236}">
                <a16:creationId xmlns:a16="http://schemas.microsoft.com/office/drawing/2014/main" id="{00000000-0008-0000-0100-0000CE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168</xdr:row>
      <xdr:rowOff>42241</xdr:rowOff>
    </xdr:from>
    <xdr:to>
      <xdr:col>11</xdr:col>
      <xdr:colOff>411930</xdr:colOff>
      <xdr:row>168</xdr:row>
      <xdr:rowOff>225613</xdr:rowOff>
    </xdr:to>
    <xdr:grpSp>
      <xdr:nvGrpSpPr>
        <xdr:cNvPr id="719" name="Nhóm 718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GrpSpPr/>
      </xdr:nvGrpSpPr>
      <xdr:grpSpPr>
        <a:xfrm>
          <a:off x="6244022" y="41421562"/>
          <a:ext cx="127837" cy="183372"/>
          <a:chOff x="9930562" y="2326727"/>
          <a:chExt cx="127837" cy="181302"/>
        </a:xfrm>
      </xdr:grpSpPr>
      <xdr:cxnSp macro="">
        <xdr:nvCxnSpPr>
          <xdr:cNvPr id="720" name="Đường nối Thẳng 719">
            <a:extLst>
              <a:ext uri="{FF2B5EF4-FFF2-40B4-BE49-F238E27FC236}">
                <a16:creationId xmlns:a16="http://schemas.microsoft.com/office/drawing/2014/main" id="{00000000-0008-0000-0100-0000D0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1" name="Đường nối Thẳng 720">
            <a:extLst>
              <a:ext uri="{FF2B5EF4-FFF2-40B4-BE49-F238E27FC236}">
                <a16:creationId xmlns:a16="http://schemas.microsoft.com/office/drawing/2014/main" id="{00000000-0008-0000-0100-0000D1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170</xdr:row>
      <xdr:rowOff>42241</xdr:rowOff>
    </xdr:from>
    <xdr:to>
      <xdr:col>11</xdr:col>
      <xdr:colOff>411930</xdr:colOff>
      <xdr:row>170</xdr:row>
      <xdr:rowOff>225613</xdr:rowOff>
    </xdr:to>
    <xdr:grpSp>
      <xdr:nvGrpSpPr>
        <xdr:cNvPr id="722" name="Nhóm 721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GrpSpPr/>
      </xdr:nvGrpSpPr>
      <xdr:grpSpPr>
        <a:xfrm>
          <a:off x="6244022" y="41911420"/>
          <a:ext cx="127837" cy="183372"/>
          <a:chOff x="9930562" y="2326727"/>
          <a:chExt cx="127837" cy="181302"/>
        </a:xfrm>
      </xdr:grpSpPr>
      <xdr:cxnSp macro="">
        <xdr:nvCxnSpPr>
          <xdr:cNvPr id="723" name="Đường nối Thẳng 722">
            <a:extLst>
              <a:ext uri="{FF2B5EF4-FFF2-40B4-BE49-F238E27FC236}">
                <a16:creationId xmlns:a16="http://schemas.microsoft.com/office/drawing/2014/main" id="{00000000-0008-0000-0100-0000D3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4" name="Đường nối Thẳng 723">
            <a:extLst>
              <a:ext uri="{FF2B5EF4-FFF2-40B4-BE49-F238E27FC236}">
                <a16:creationId xmlns:a16="http://schemas.microsoft.com/office/drawing/2014/main" id="{00000000-0008-0000-0100-0000D4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172</xdr:row>
      <xdr:rowOff>42241</xdr:rowOff>
    </xdr:from>
    <xdr:to>
      <xdr:col>11</xdr:col>
      <xdr:colOff>411930</xdr:colOff>
      <xdr:row>172</xdr:row>
      <xdr:rowOff>225613</xdr:rowOff>
    </xdr:to>
    <xdr:grpSp>
      <xdr:nvGrpSpPr>
        <xdr:cNvPr id="725" name="Nhóm 724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GrpSpPr/>
      </xdr:nvGrpSpPr>
      <xdr:grpSpPr>
        <a:xfrm>
          <a:off x="6244022" y="42401277"/>
          <a:ext cx="127837" cy="183372"/>
          <a:chOff x="9930562" y="2326727"/>
          <a:chExt cx="127837" cy="181302"/>
        </a:xfrm>
      </xdr:grpSpPr>
      <xdr:cxnSp macro="">
        <xdr:nvCxnSpPr>
          <xdr:cNvPr id="726" name="Đường nối Thẳng 725">
            <a:extLst>
              <a:ext uri="{FF2B5EF4-FFF2-40B4-BE49-F238E27FC236}">
                <a16:creationId xmlns:a16="http://schemas.microsoft.com/office/drawing/2014/main" id="{00000000-0008-0000-0100-0000D6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7" name="Đường nối Thẳng 726">
            <a:extLst>
              <a:ext uri="{FF2B5EF4-FFF2-40B4-BE49-F238E27FC236}">
                <a16:creationId xmlns:a16="http://schemas.microsoft.com/office/drawing/2014/main" id="{00000000-0008-0000-0100-0000D7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173</xdr:row>
      <xdr:rowOff>42241</xdr:rowOff>
    </xdr:from>
    <xdr:to>
      <xdr:col>11</xdr:col>
      <xdr:colOff>411930</xdr:colOff>
      <xdr:row>173</xdr:row>
      <xdr:rowOff>225613</xdr:rowOff>
    </xdr:to>
    <xdr:grpSp>
      <xdr:nvGrpSpPr>
        <xdr:cNvPr id="728" name="Nhóm 727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GrpSpPr/>
      </xdr:nvGrpSpPr>
      <xdr:grpSpPr>
        <a:xfrm>
          <a:off x="6244022" y="42646205"/>
          <a:ext cx="127837" cy="183372"/>
          <a:chOff x="9930562" y="2326727"/>
          <a:chExt cx="127837" cy="181302"/>
        </a:xfrm>
      </xdr:grpSpPr>
      <xdr:cxnSp macro="">
        <xdr:nvCxnSpPr>
          <xdr:cNvPr id="729" name="Đường nối Thẳng 728">
            <a:extLst>
              <a:ext uri="{FF2B5EF4-FFF2-40B4-BE49-F238E27FC236}">
                <a16:creationId xmlns:a16="http://schemas.microsoft.com/office/drawing/2014/main" id="{00000000-0008-0000-0100-0000D9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0" name="Đường nối Thẳng 729">
            <a:extLst>
              <a:ext uri="{FF2B5EF4-FFF2-40B4-BE49-F238E27FC236}">
                <a16:creationId xmlns:a16="http://schemas.microsoft.com/office/drawing/2014/main" id="{00000000-0008-0000-0100-0000DA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175</xdr:row>
      <xdr:rowOff>42241</xdr:rowOff>
    </xdr:from>
    <xdr:to>
      <xdr:col>11</xdr:col>
      <xdr:colOff>411930</xdr:colOff>
      <xdr:row>175</xdr:row>
      <xdr:rowOff>225613</xdr:rowOff>
    </xdr:to>
    <xdr:grpSp>
      <xdr:nvGrpSpPr>
        <xdr:cNvPr id="731" name="Nhóm 730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GrpSpPr/>
      </xdr:nvGrpSpPr>
      <xdr:grpSpPr>
        <a:xfrm>
          <a:off x="6244022" y="43136062"/>
          <a:ext cx="127837" cy="183372"/>
          <a:chOff x="9930562" y="2326727"/>
          <a:chExt cx="127837" cy="181302"/>
        </a:xfrm>
      </xdr:grpSpPr>
      <xdr:cxnSp macro="">
        <xdr:nvCxnSpPr>
          <xdr:cNvPr id="732" name="Đường nối Thẳng 731">
            <a:extLst>
              <a:ext uri="{FF2B5EF4-FFF2-40B4-BE49-F238E27FC236}">
                <a16:creationId xmlns:a16="http://schemas.microsoft.com/office/drawing/2014/main" id="{00000000-0008-0000-0100-0000DC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3" name="Đường nối Thẳng 732">
            <a:extLst>
              <a:ext uri="{FF2B5EF4-FFF2-40B4-BE49-F238E27FC236}">
                <a16:creationId xmlns:a16="http://schemas.microsoft.com/office/drawing/2014/main" id="{00000000-0008-0000-0100-0000DD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177</xdr:row>
      <xdr:rowOff>42241</xdr:rowOff>
    </xdr:from>
    <xdr:to>
      <xdr:col>11</xdr:col>
      <xdr:colOff>411930</xdr:colOff>
      <xdr:row>177</xdr:row>
      <xdr:rowOff>225613</xdr:rowOff>
    </xdr:to>
    <xdr:grpSp>
      <xdr:nvGrpSpPr>
        <xdr:cNvPr id="734" name="Nhóm 733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GrpSpPr/>
      </xdr:nvGrpSpPr>
      <xdr:grpSpPr>
        <a:xfrm>
          <a:off x="6244022" y="43625920"/>
          <a:ext cx="127837" cy="183372"/>
          <a:chOff x="9930562" y="2326727"/>
          <a:chExt cx="127837" cy="181302"/>
        </a:xfrm>
      </xdr:grpSpPr>
      <xdr:cxnSp macro="">
        <xdr:nvCxnSpPr>
          <xdr:cNvPr id="735" name="Đường nối Thẳng 734">
            <a:extLst>
              <a:ext uri="{FF2B5EF4-FFF2-40B4-BE49-F238E27FC236}">
                <a16:creationId xmlns:a16="http://schemas.microsoft.com/office/drawing/2014/main" id="{00000000-0008-0000-0100-0000DF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6" name="Đường nối Thẳng 735">
            <a:extLst>
              <a:ext uri="{FF2B5EF4-FFF2-40B4-BE49-F238E27FC236}">
                <a16:creationId xmlns:a16="http://schemas.microsoft.com/office/drawing/2014/main" id="{00000000-0008-0000-0100-0000E0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180</xdr:row>
      <xdr:rowOff>42241</xdr:rowOff>
    </xdr:from>
    <xdr:to>
      <xdr:col>11</xdr:col>
      <xdr:colOff>411930</xdr:colOff>
      <xdr:row>180</xdr:row>
      <xdr:rowOff>225613</xdr:rowOff>
    </xdr:to>
    <xdr:grpSp>
      <xdr:nvGrpSpPr>
        <xdr:cNvPr id="737" name="Nhóm 73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GrpSpPr/>
      </xdr:nvGrpSpPr>
      <xdr:grpSpPr>
        <a:xfrm>
          <a:off x="6244022" y="44360705"/>
          <a:ext cx="127837" cy="183372"/>
          <a:chOff x="9930562" y="2326727"/>
          <a:chExt cx="127837" cy="181302"/>
        </a:xfrm>
      </xdr:grpSpPr>
      <xdr:cxnSp macro="">
        <xdr:nvCxnSpPr>
          <xdr:cNvPr id="738" name="Đường nối Thẳng 737">
            <a:extLst>
              <a:ext uri="{FF2B5EF4-FFF2-40B4-BE49-F238E27FC236}">
                <a16:creationId xmlns:a16="http://schemas.microsoft.com/office/drawing/2014/main" id="{00000000-0008-0000-0100-0000E2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" name="Đường nối Thẳng 738">
            <a:extLst>
              <a:ext uri="{FF2B5EF4-FFF2-40B4-BE49-F238E27FC236}">
                <a16:creationId xmlns:a16="http://schemas.microsoft.com/office/drawing/2014/main" id="{00000000-0008-0000-0100-0000E3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181</xdr:row>
      <xdr:rowOff>42241</xdr:rowOff>
    </xdr:from>
    <xdr:to>
      <xdr:col>11</xdr:col>
      <xdr:colOff>411930</xdr:colOff>
      <xdr:row>181</xdr:row>
      <xdr:rowOff>225613</xdr:rowOff>
    </xdr:to>
    <xdr:grpSp>
      <xdr:nvGrpSpPr>
        <xdr:cNvPr id="740" name="Nhóm 739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GrpSpPr/>
      </xdr:nvGrpSpPr>
      <xdr:grpSpPr>
        <a:xfrm>
          <a:off x="6244022" y="44605634"/>
          <a:ext cx="127837" cy="183372"/>
          <a:chOff x="9930562" y="2326727"/>
          <a:chExt cx="127837" cy="181302"/>
        </a:xfrm>
      </xdr:grpSpPr>
      <xdr:cxnSp macro="">
        <xdr:nvCxnSpPr>
          <xdr:cNvPr id="741" name="Đường nối Thẳng 740">
            <a:extLst>
              <a:ext uri="{FF2B5EF4-FFF2-40B4-BE49-F238E27FC236}">
                <a16:creationId xmlns:a16="http://schemas.microsoft.com/office/drawing/2014/main" id="{00000000-0008-0000-0100-0000E5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2" name="Đường nối Thẳng 741">
            <a:extLst>
              <a:ext uri="{FF2B5EF4-FFF2-40B4-BE49-F238E27FC236}">
                <a16:creationId xmlns:a16="http://schemas.microsoft.com/office/drawing/2014/main" id="{00000000-0008-0000-0100-0000E6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183</xdr:row>
      <xdr:rowOff>42241</xdr:rowOff>
    </xdr:from>
    <xdr:to>
      <xdr:col>11</xdr:col>
      <xdr:colOff>411930</xdr:colOff>
      <xdr:row>183</xdr:row>
      <xdr:rowOff>225613</xdr:rowOff>
    </xdr:to>
    <xdr:grpSp>
      <xdr:nvGrpSpPr>
        <xdr:cNvPr id="743" name="Nhóm 742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GrpSpPr/>
      </xdr:nvGrpSpPr>
      <xdr:grpSpPr>
        <a:xfrm>
          <a:off x="6244022" y="45095491"/>
          <a:ext cx="127837" cy="183372"/>
          <a:chOff x="9930562" y="2326727"/>
          <a:chExt cx="127837" cy="181302"/>
        </a:xfrm>
      </xdr:grpSpPr>
      <xdr:cxnSp macro="">
        <xdr:nvCxnSpPr>
          <xdr:cNvPr id="744" name="Đường nối Thẳng 743">
            <a:extLst>
              <a:ext uri="{FF2B5EF4-FFF2-40B4-BE49-F238E27FC236}">
                <a16:creationId xmlns:a16="http://schemas.microsoft.com/office/drawing/2014/main" id="{00000000-0008-0000-0100-0000E8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5" name="Đường nối Thẳng 744">
            <a:extLst>
              <a:ext uri="{FF2B5EF4-FFF2-40B4-BE49-F238E27FC236}">
                <a16:creationId xmlns:a16="http://schemas.microsoft.com/office/drawing/2014/main" id="{00000000-0008-0000-0100-0000E9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184</xdr:row>
      <xdr:rowOff>42241</xdr:rowOff>
    </xdr:from>
    <xdr:to>
      <xdr:col>11</xdr:col>
      <xdr:colOff>411930</xdr:colOff>
      <xdr:row>184</xdr:row>
      <xdr:rowOff>225613</xdr:rowOff>
    </xdr:to>
    <xdr:grpSp>
      <xdr:nvGrpSpPr>
        <xdr:cNvPr id="746" name="Nhóm 745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GrpSpPr/>
      </xdr:nvGrpSpPr>
      <xdr:grpSpPr>
        <a:xfrm>
          <a:off x="6244022" y="45340420"/>
          <a:ext cx="127837" cy="183372"/>
          <a:chOff x="9930562" y="2326727"/>
          <a:chExt cx="127837" cy="181302"/>
        </a:xfrm>
      </xdr:grpSpPr>
      <xdr:cxnSp macro="">
        <xdr:nvCxnSpPr>
          <xdr:cNvPr id="747" name="Đường nối Thẳng 746">
            <a:extLst>
              <a:ext uri="{FF2B5EF4-FFF2-40B4-BE49-F238E27FC236}">
                <a16:creationId xmlns:a16="http://schemas.microsoft.com/office/drawing/2014/main" id="{00000000-0008-0000-0100-0000EB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8" name="Đường nối Thẳng 747">
            <a:extLst>
              <a:ext uri="{FF2B5EF4-FFF2-40B4-BE49-F238E27FC236}">
                <a16:creationId xmlns:a16="http://schemas.microsoft.com/office/drawing/2014/main" id="{00000000-0008-0000-0100-0000EC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186</xdr:row>
      <xdr:rowOff>42241</xdr:rowOff>
    </xdr:from>
    <xdr:to>
      <xdr:col>11</xdr:col>
      <xdr:colOff>411930</xdr:colOff>
      <xdr:row>186</xdr:row>
      <xdr:rowOff>225613</xdr:rowOff>
    </xdr:to>
    <xdr:grpSp>
      <xdr:nvGrpSpPr>
        <xdr:cNvPr id="749" name="Nhóm 748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GrpSpPr/>
      </xdr:nvGrpSpPr>
      <xdr:grpSpPr>
        <a:xfrm>
          <a:off x="6244022" y="45830277"/>
          <a:ext cx="127837" cy="183372"/>
          <a:chOff x="9930562" y="2326727"/>
          <a:chExt cx="127837" cy="181302"/>
        </a:xfrm>
      </xdr:grpSpPr>
      <xdr:cxnSp macro="">
        <xdr:nvCxnSpPr>
          <xdr:cNvPr id="750" name="Đường nối Thẳng 749">
            <a:extLst>
              <a:ext uri="{FF2B5EF4-FFF2-40B4-BE49-F238E27FC236}">
                <a16:creationId xmlns:a16="http://schemas.microsoft.com/office/drawing/2014/main" id="{00000000-0008-0000-0100-0000EE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1" name="Đường nối Thẳng 750">
            <a:extLst>
              <a:ext uri="{FF2B5EF4-FFF2-40B4-BE49-F238E27FC236}">
                <a16:creationId xmlns:a16="http://schemas.microsoft.com/office/drawing/2014/main" id="{00000000-0008-0000-0100-0000EF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188</xdr:row>
      <xdr:rowOff>42241</xdr:rowOff>
    </xdr:from>
    <xdr:to>
      <xdr:col>11</xdr:col>
      <xdr:colOff>411930</xdr:colOff>
      <xdr:row>188</xdr:row>
      <xdr:rowOff>225613</xdr:rowOff>
    </xdr:to>
    <xdr:grpSp>
      <xdr:nvGrpSpPr>
        <xdr:cNvPr id="752" name="Nhóm 751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GrpSpPr/>
      </xdr:nvGrpSpPr>
      <xdr:grpSpPr>
        <a:xfrm>
          <a:off x="6244022" y="46320134"/>
          <a:ext cx="127837" cy="183372"/>
          <a:chOff x="9930562" y="2326727"/>
          <a:chExt cx="127837" cy="181302"/>
        </a:xfrm>
      </xdr:grpSpPr>
      <xdr:cxnSp macro="">
        <xdr:nvCxnSpPr>
          <xdr:cNvPr id="753" name="Đường nối Thẳng 752">
            <a:extLst>
              <a:ext uri="{FF2B5EF4-FFF2-40B4-BE49-F238E27FC236}">
                <a16:creationId xmlns:a16="http://schemas.microsoft.com/office/drawing/2014/main" id="{00000000-0008-0000-0100-0000F1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4" name="Đường nối Thẳng 753">
            <a:extLst>
              <a:ext uri="{FF2B5EF4-FFF2-40B4-BE49-F238E27FC236}">
                <a16:creationId xmlns:a16="http://schemas.microsoft.com/office/drawing/2014/main" id="{00000000-0008-0000-0100-0000F2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190</xdr:row>
      <xdr:rowOff>42241</xdr:rowOff>
    </xdr:from>
    <xdr:to>
      <xdr:col>11</xdr:col>
      <xdr:colOff>411930</xdr:colOff>
      <xdr:row>190</xdr:row>
      <xdr:rowOff>225613</xdr:rowOff>
    </xdr:to>
    <xdr:grpSp>
      <xdr:nvGrpSpPr>
        <xdr:cNvPr id="755" name="Nhóm 754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GrpSpPr/>
      </xdr:nvGrpSpPr>
      <xdr:grpSpPr>
        <a:xfrm>
          <a:off x="6244022" y="46809991"/>
          <a:ext cx="127837" cy="183372"/>
          <a:chOff x="9930562" y="2326727"/>
          <a:chExt cx="127837" cy="181302"/>
        </a:xfrm>
      </xdr:grpSpPr>
      <xdr:cxnSp macro="">
        <xdr:nvCxnSpPr>
          <xdr:cNvPr id="756" name="Đường nối Thẳng 755">
            <a:extLst>
              <a:ext uri="{FF2B5EF4-FFF2-40B4-BE49-F238E27FC236}">
                <a16:creationId xmlns:a16="http://schemas.microsoft.com/office/drawing/2014/main" id="{00000000-0008-0000-0100-0000F4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7" name="Đường nối Thẳng 756">
            <a:extLst>
              <a:ext uri="{FF2B5EF4-FFF2-40B4-BE49-F238E27FC236}">
                <a16:creationId xmlns:a16="http://schemas.microsoft.com/office/drawing/2014/main" id="{00000000-0008-0000-0100-0000F5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193</xdr:row>
      <xdr:rowOff>42241</xdr:rowOff>
    </xdr:from>
    <xdr:to>
      <xdr:col>11</xdr:col>
      <xdr:colOff>411930</xdr:colOff>
      <xdr:row>193</xdr:row>
      <xdr:rowOff>225613</xdr:rowOff>
    </xdr:to>
    <xdr:grpSp>
      <xdr:nvGrpSpPr>
        <xdr:cNvPr id="758" name="Nhóm 757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GrpSpPr/>
      </xdr:nvGrpSpPr>
      <xdr:grpSpPr>
        <a:xfrm>
          <a:off x="6244022" y="47544777"/>
          <a:ext cx="127837" cy="183372"/>
          <a:chOff x="9930562" y="2326727"/>
          <a:chExt cx="127837" cy="181302"/>
        </a:xfrm>
      </xdr:grpSpPr>
      <xdr:cxnSp macro="">
        <xdr:nvCxnSpPr>
          <xdr:cNvPr id="759" name="Đường nối Thẳng 758">
            <a:extLst>
              <a:ext uri="{FF2B5EF4-FFF2-40B4-BE49-F238E27FC236}">
                <a16:creationId xmlns:a16="http://schemas.microsoft.com/office/drawing/2014/main" id="{00000000-0008-0000-0100-0000F7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0" name="Đường nối Thẳng 759">
            <a:extLst>
              <a:ext uri="{FF2B5EF4-FFF2-40B4-BE49-F238E27FC236}">
                <a16:creationId xmlns:a16="http://schemas.microsoft.com/office/drawing/2014/main" id="{00000000-0008-0000-0100-0000F8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202</xdr:row>
      <xdr:rowOff>42241</xdr:rowOff>
    </xdr:from>
    <xdr:to>
      <xdr:col>11</xdr:col>
      <xdr:colOff>411930</xdr:colOff>
      <xdr:row>202</xdr:row>
      <xdr:rowOff>225613</xdr:rowOff>
    </xdr:to>
    <xdr:grpSp>
      <xdr:nvGrpSpPr>
        <xdr:cNvPr id="761" name="Nhóm 760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GrpSpPr/>
      </xdr:nvGrpSpPr>
      <xdr:grpSpPr>
        <a:xfrm>
          <a:off x="6244022" y="49749134"/>
          <a:ext cx="127837" cy="183372"/>
          <a:chOff x="9930562" y="2326727"/>
          <a:chExt cx="127837" cy="181302"/>
        </a:xfrm>
      </xdr:grpSpPr>
      <xdr:cxnSp macro="">
        <xdr:nvCxnSpPr>
          <xdr:cNvPr id="762" name="Đường nối Thẳng 761">
            <a:extLst>
              <a:ext uri="{FF2B5EF4-FFF2-40B4-BE49-F238E27FC236}">
                <a16:creationId xmlns:a16="http://schemas.microsoft.com/office/drawing/2014/main" id="{00000000-0008-0000-0100-0000FA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3" name="Đường nối Thẳng 762">
            <a:extLst>
              <a:ext uri="{FF2B5EF4-FFF2-40B4-BE49-F238E27FC236}">
                <a16:creationId xmlns:a16="http://schemas.microsoft.com/office/drawing/2014/main" id="{00000000-0008-0000-0100-0000FB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204</xdr:row>
      <xdr:rowOff>42241</xdr:rowOff>
    </xdr:from>
    <xdr:to>
      <xdr:col>11</xdr:col>
      <xdr:colOff>411930</xdr:colOff>
      <xdr:row>204</xdr:row>
      <xdr:rowOff>225613</xdr:rowOff>
    </xdr:to>
    <xdr:grpSp>
      <xdr:nvGrpSpPr>
        <xdr:cNvPr id="764" name="Nhóm 763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GrpSpPr/>
      </xdr:nvGrpSpPr>
      <xdr:grpSpPr>
        <a:xfrm>
          <a:off x="6244022" y="50238991"/>
          <a:ext cx="127837" cy="183372"/>
          <a:chOff x="9930562" y="2326727"/>
          <a:chExt cx="127837" cy="181302"/>
        </a:xfrm>
      </xdr:grpSpPr>
      <xdr:cxnSp macro="">
        <xdr:nvCxnSpPr>
          <xdr:cNvPr id="765" name="Đường nối Thẳng 764">
            <a:extLst>
              <a:ext uri="{FF2B5EF4-FFF2-40B4-BE49-F238E27FC236}">
                <a16:creationId xmlns:a16="http://schemas.microsoft.com/office/drawing/2014/main" id="{00000000-0008-0000-0100-0000FD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6" name="Đường nối Thẳng 765">
            <a:extLst>
              <a:ext uri="{FF2B5EF4-FFF2-40B4-BE49-F238E27FC236}">
                <a16:creationId xmlns:a16="http://schemas.microsoft.com/office/drawing/2014/main" id="{00000000-0008-0000-0100-0000FE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205</xdr:row>
      <xdr:rowOff>42241</xdr:rowOff>
    </xdr:from>
    <xdr:to>
      <xdr:col>11</xdr:col>
      <xdr:colOff>411930</xdr:colOff>
      <xdr:row>205</xdr:row>
      <xdr:rowOff>225613</xdr:rowOff>
    </xdr:to>
    <xdr:grpSp>
      <xdr:nvGrpSpPr>
        <xdr:cNvPr id="767" name="Nhóm 76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GrpSpPr/>
      </xdr:nvGrpSpPr>
      <xdr:grpSpPr>
        <a:xfrm>
          <a:off x="6244022" y="50483920"/>
          <a:ext cx="127837" cy="183372"/>
          <a:chOff x="9930562" y="2326727"/>
          <a:chExt cx="127837" cy="181302"/>
        </a:xfrm>
      </xdr:grpSpPr>
      <xdr:cxnSp macro="">
        <xdr:nvCxnSpPr>
          <xdr:cNvPr id="768" name="Đường nối Thẳng 767">
            <a:extLst>
              <a:ext uri="{FF2B5EF4-FFF2-40B4-BE49-F238E27FC236}">
                <a16:creationId xmlns:a16="http://schemas.microsoft.com/office/drawing/2014/main" id="{00000000-0008-0000-0100-000000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9" name="Đường nối Thẳng 768">
            <a:extLst>
              <a:ext uri="{FF2B5EF4-FFF2-40B4-BE49-F238E27FC236}">
                <a16:creationId xmlns:a16="http://schemas.microsoft.com/office/drawing/2014/main" id="{00000000-0008-0000-0100-000001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206</xdr:row>
      <xdr:rowOff>42241</xdr:rowOff>
    </xdr:from>
    <xdr:to>
      <xdr:col>11</xdr:col>
      <xdr:colOff>411930</xdr:colOff>
      <xdr:row>206</xdr:row>
      <xdr:rowOff>225613</xdr:rowOff>
    </xdr:to>
    <xdr:grpSp>
      <xdr:nvGrpSpPr>
        <xdr:cNvPr id="773" name="Nhóm 772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GrpSpPr/>
      </xdr:nvGrpSpPr>
      <xdr:grpSpPr>
        <a:xfrm>
          <a:off x="6244022" y="50728848"/>
          <a:ext cx="127837" cy="183372"/>
          <a:chOff x="9930562" y="2326727"/>
          <a:chExt cx="127837" cy="181302"/>
        </a:xfrm>
      </xdr:grpSpPr>
      <xdr:cxnSp macro="">
        <xdr:nvCxnSpPr>
          <xdr:cNvPr id="774" name="Đường nối Thẳng 773">
            <a:extLst>
              <a:ext uri="{FF2B5EF4-FFF2-40B4-BE49-F238E27FC236}">
                <a16:creationId xmlns:a16="http://schemas.microsoft.com/office/drawing/2014/main" id="{00000000-0008-0000-0100-000006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5" name="Đường nối Thẳng 774">
            <a:extLst>
              <a:ext uri="{FF2B5EF4-FFF2-40B4-BE49-F238E27FC236}">
                <a16:creationId xmlns:a16="http://schemas.microsoft.com/office/drawing/2014/main" id="{00000000-0008-0000-0100-000007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207</xdr:row>
      <xdr:rowOff>42241</xdr:rowOff>
    </xdr:from>
    <xdr:to>
      <xdr:col>11</xdr:col>
      <xdr:colOff>411930</xdr:colOff>
      <xdr:row>207</xdr:row>
      <xdr:rowOff>225613</xdr:rowOff>
    </xdr:to>
    <xdr:grpSp>
      <xdr:nvGrpSpPr>
        <xdr:cNvPr id="776" name="Nhóm 775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GrpSpPr/>
      </xdr:nvGrpSpPr>
      <xdr:grpSpPr>
        <a:xfrm>
          <a:off x="6244022" y="50973777"/>
          <a:ext cx="127837" cy="183372"/>
          <a:chOff x="9930562" y="2326727"/>
          <a:chExt cx="127837" cy="181302"/>
        </a:xfrm>
      </xdr:grpSpPr>
      <xdr:cxnSp macro="">
        <xdr:nvCxnSpPr>
          <xdr:cNvPr id="777" name="Đường nối Thẳng 776">
            <a:extLst>
              <a:ext uri="{FF2B5EF4-FFF2-40B4-BE49-F238E27FC236}">
                <a16:creationId xmlns:a16="http://schemas.microsoft.com/office/drawing/2014/main" id="{00000000-0008-0000-0100-000009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8" name="Đường nối Thẳng 777">
            <a:extLst>
              <a:ext uri="{FF2B5EF4-FFF2-40B4-BE49-F238E27FC236}">
                <a16:creationId xmlns:a16="http://schemas.microsoft.com/office/drawing/2014/main" id="{00000000-0008-0000-0100-00000A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211</xdr:row>
      <xdr:rowOff>42241</xdr:rowOff>
    </xdr:from>
    <xdr:to>
      <xdr:col>11</xdr:col>
      <xdr:colOff>411930</xdr:colOff>
      <xdr:row>211</xdr:row>
      <xdr:rowOff>225613</xdr:rowOff>
    </xdr:to>
    <xdr:grpSp>
      <xdr:nvGrpSpPr>
        <xdr:cNvPr id="779" name="Nhóm 778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GrpSpPr/>
      </xdr:nvGrpSpPr>
      <xdr:grpSpPr>
        <a:xfrm>
          <a:off x="6244022" y="51953491"/>
          <a:ext cx="127837" cy="183372"/>
          <a:chOff x="9930562" y="2326727"/>
          <a:chExt cx="127837" cy="181302"/>
        </a:xfrm>
      </xdr:grpSpPr>
      <xdr:cxnSp macro="">
        <xdr:nvCxnSpPr>
          <xdr:cNvPr id="780" name="Đường nối Thẳng 779">
            <a:extLst>
              <a:ext uri="{FF2B5EF4-FFF2-40B4-BE49-F238E27FC236}">
                <a16:creationId xmlns:a16="http://schemas.microsoft.com/office/drawing/2014/main" id="{00000000-0008-0000-0100-00000C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1" name="Đường nối Thẳng 780">
            <a:extLst>
              <a:ext uri="{FF2B5EF4-FFF2-40B4-BE49-F238E27FC236}">
                <a16:creationId xmlns:a16="http://schemas.microsoft.com/office/drawing/2014/main" id="{00000000-0008-0000-0100-00000D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213</xdr:row>
      <xdr:rowOff>42241</xdr:rowOff>
    </xdr:from>
    <xdr:to>
      <xdr:col>11</xdr:col>
      <xdr:colOff>411930</xdr:colOff>
      <xdr:row>213</xdr:row>
      <xdr:rowOff>225613</xdr:rowOff>
    </xdr:to>
    <xdr:grpSp>
      <xdr:nvGrpSpPr>
        <xdr:cNvPr id="782" name="Nhóm 781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GrpSpPr/>
      </xdr:nvGrpSpPr>
      <xdr:grpSpPr>
        <a:xfrm>
          <a:off x="6244022" y="52443348"/>
          <a:ext cx="127837" cy="183372"/>
          <a:chOff x="9930562" y="2326727"/>
          <a:chExt cx="127837" cy="181302"/>
        </a:xfrm>
      </xdr:grpSpPr>
      <xdr:cxnSp macro="">
        <xdr:nvCxnSpPr>
          <xdr:cNvPr id="783" name="Đường nối Thẳng 782">
            <a:extLst>
              <a:ext uri="{FF2B5EF4-FFF2-40B4-BE49-F238E27FC236}">
                <a16:creationId xmlns:a16="http://schemas.microsoft.com/office/drawing/2014/main" id="{00000000-0008-0000-0100-00000F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4" name="Đường nối Thẳng 783">
            <a:extLst>
              <a:ext uri="{FF2B5EF4-FFF2-40B4-BE49-F238E27FC236}">
                <a16:creationId xmlns:a16="http://schemas.microsoft.com/office/drawing/2014/main" id="{00000000-0008-0000-0100-000010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214</xdr:row>
      <xdr:rowOff>42241</xdr:rowOff>
    </xdr:from>
    <xdr:to>
      <xdr:col>11</xdr:col>
      <xdr:colOff>411930</xdr:colOff>
      <xdr:row>214</xdr:row>
      <xdr:rowOff>225613</xdr:rowOff>
    </xdr:to>
    <xdr:grpSp>
      <xdr:nvGrpSpPr>
        <xdr:cNvPr id="785" name="Nhóm 784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GrpSpPr/>
      </xdr:nvGrpSpPr>
      <xdr:grpSpPr>
        <a:xfrm>
          <a:off x="6244022" y="52688277"/>
          <a:ext cx="127837" cy="183372"/>
          <a:chOff x="9930562" y="2326727"/>
          <a:chExt cx="127837" cy="181302"/>
        </a:xfrm>
      </xdr:grpSpPr>
      <xdr:cxnSp macro="">
        <xdr:nvCxnSpPr>
          <xdr:cNvPr id="786" name="Đường nối Thẳng 785">
            <a:extLst>
              <a:ext uri="{FF2B5EF4-FFF2-40B4-BE49-F238E27FC236}">
                <a16:creationId xmlns:a16="http://schemas.microsoft.com/office/drawing/2014/main" id="{00000000-0008-0000-0100-000012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7" name="Đường nối Thẳng 786">
            <a:extLst>
              <a:ext uri="{FF2B5EF4-FFF2-40B4-BE49-F238E27FC236}">
                <a16:creationId xmlns:a16="http://schemas.microsoft.com/office/drawing/2014/main" id="{00000000-0008-0000-0100-000013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219</xdr:row>
      <xdr:rowOff>42241</xdr:rowOff>
    </xdr:from>
    <xdr:to>
      <xdr:col>11</xdr:col>
      <xdr:colOff>411930</xdr:colOff>
      <xdr:row>219</xdr:row>
      <xdr:rowOff>225613</xdr:rowOff>
    </xdr:to>
    <xdr:grpSp>
      <xdr:nvGrpSpPr>
        <xdr:cNvPr id="788" name="Nhóm 787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GrpSpPr/>
      </xdr:nvGrpSpPr>
      <xdr:grpSpPr>
        <a:xfrm>
          <a:off x="6244022" y="53912920"/>
          <a:ext cx="127837" cy="183372"/>
          <a:chOff x="9930562" y="2326727"/>
          <a:chExt cx="127837" cy="181302"/>
        </a:xfrm>
      </xdr:grpSpPr>
      <xdr:cxnSp macro="">
        <xdr:nvCxnSpPr>
          <xdr:cNvPr id="789" name="Đường nối Thẳng 788">
            <a:extLst>
              <a:ext uri="{FF2B5EF4-FFF2-40B4-BE49-F238E27FC236}">
                <a16:creationId xmlns:a16="http://schemas.microsoft.com/office/drawing/2014/main" id="{00000000-0008-0000-0100-000015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0" name="Đường nối Thẳng 789">
            <a:extLst>
              <a:ext uri="{FF2B5EF4-FFF2-40B4-BE49-F238E27FC236}">
                <a16:creationId xmlns:a16="http://schemas.microsoft.com/office/drawing/2014/main" id="{00000000-0008-0000-0100-000016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221</xdr:row>
      <xdr:rowOff>42241</xdr:rowOff>
    </xdr:from>
    <xdr:to>
      <xdr:col>11</xdr:col>
      <xdr:colOff>411930</xdr:colOff>
      <xdr:row>221</xdr:row>
      <xdr:rowOff>225613</xdr:rowOff>
    </xdr:to>
    <xdr:grpSp>
      <xdr:nvGrpSpPr>
        <xdr:cNvPr id="791" name="Nhóm 790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GrpSpPr/>
      </xdr:nvGrpSpPr>
      <xdr:grpSpPr>
        <a:xfrm>
          <a:off x="6244022" y="54402777"/>
          <a:ext cx="127837" cy="183372"/>
          <a:chOff x="9930562" y="2326727"/>
          <a:chExt cx="127837" cy="181302"/>
        </a:xfrm>
      </xdr:grpSpPr>
      <xdr:cxnSp macro="">
        <xdr:nvCxnSpPr>
          <xdr:cNvPr id="792" name="Đường nối Thẳng 791">
            <a:extLst>
              <a:ext uri="{FF2B5EF4-FFF2-40B4-BE49-F238E27FC236}">
                <a16:creationId xmlns:a16="http://schemas.microsoft.com/office/drawing/2014/main" id="{00000000-0008-0000-0100-000018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" name="Đường nối Thẳng 792">
            <a:extLst>
              <a:ext uri="{FF2B5EF4-FFF2-40B4-BE49-F238E27FC236}">
                <a16:creationId xmlns:a16="http://schemas.microsoft.com/office/drawing/2014/main" id="{00000000-0008-0000-0100-000019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224</xdr:row>
      <xdr:rowOff>42241</xdr:rowOff>
    </xdr:from>
    <xdr:to>
      <xdr:col>11</xdr:col>
      <xdr:colOff>411930</xdr:colOff>
      <xdr:row>224</xdr:row>
      <xdr:rowOff>225613</xdr:rowOff>
    </xdr:to>
    <xdr:grpSp>
      <xdr:nvGrpSpPr>
        <xdr:cNvPr id="794" name="Nhóm 793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GrpSpPr/>
      </xdr:nvGrpSpPr>
      <xdr:grpSpPr>
        <a:xfrm>
          <a:off x="6244022" y="55137562"/>
          <a:ext cx="127837" cy="183372"/>
          <a:chOff x="9930562" y="2326727"/>
          <a:chExt cx="127837" cy="181302"/>
        </a:xfrm>
      </xdr:grpSpPr>
      <xdr:cxnSp macro="">
        <xdr:nvCxnSpPr>
          <xdr:cNvPr id="795" name="Đường nối Thẳng 794">
            <a:extLst>
              <a:ext uri="{FF2B5EF4-FFF2-40B4-BE49-F238E27FC236}">
                <a16:creationId xmlns:a16="http://schemas.microsoft.com/office/drawing/2014/main" id="{00000000-0008-0000-0100-00001B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6" name="Đường nối Thẳng 795">
            <a:extLst>
              <a:ext uri="{FF2B5EF4-FFF2-40B4-BE49-F238E27FC236}">
                <a16:creationId xmlns:a16="http://schemas.microsoft.com/office/drawing/2014/main" id="{00000000-0008-0000-0100-00001C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227</xdr:row>
      <xdr:rowOff>42241</xdr:rowOff>
    </xdr:from>
    <xdr:to>
      <xdr:col>11</xdr:col>
      <xdr:colOff>411930</xdr:colOff>
      <xdr:row>227</xdr:row>
      <xdr:rowOff>225613</xdr:rowOff>
    </xdr:to>
    <xdr:grpSp>
      <xdr:nvGrpSpPr>
        <xdr:cNvPr id="797" name="Nhóm 79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GrpSpPr/>
      </xdr:nvGrpSpPr>
      <xdr:grpSpPr>
        <a:xfrm>
          <a:off x="6244022" y="55872348"/>
          <a:ext cx="127837" cy="183372"/>
          <a:chOff x="9930562" y="2326727"/>
          <a:chExt cx="127837" cy="181302"/>
        </a:xfrm>
      </xdr:grpSpPr>
      <xdr:cxnSp macro="">
        <xdr:nvCxnSpPr>
          <xdr:cNvPr id="798" name="Đường nối Thẳng 797">
            <a:extLst>
              <a:ext uri="{FF2B5EF4-FFF2-40B4-BE49-F238E27FC236}">
                <a16:creationId xmlns:a16="http://schemas.microsoft.com/office/drawing/2014/main" id="{00000000-0008-0000-0100-00001E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9" name="Đường nối Thẳng 798">
            <a:extLst>
              <a:ext uri="{FF2B5EF4-FFF2-40B4-BE49-F238E27FC236}">
                <a16:creationId xmlns:a16="http://schemas.microsoft.com/office/drawing/2014/main" id="{00000000-0008-0000-0100-00001F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229</xdr:row>
      <xdr:rowOff>42241</xdr:rowOff>
    </xdr:from>
    <xdr:to>
      <xdr:col>11</xdr:col>
      <xdr:colOff>411930</xdr:colOff>
      <xdr:row>229</xdr:row>
      <xdr:rowOff>225613</xdr:rowOff>
    </xdr:to>
    <xdr:grpSp>
      <xdr:nvGrpSpPr>
        <xdr:cNvPr id="800" name="Nhóm 799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GrpSpPr/>
      </xdr:nvGrpSpPr>
      <xdr:grpSpPr>
        <a:xfrm>
          <a:off x="6244022" y="56362205"/>
          <a:ext cx="127837" cy="183372"/>
          <a:chOff x="9930562" y="2326727"/>
          <a:chExt cx="127837" cy="181302"/>
        </a:xfrm>
      </xdr:grpSpPr>
      <xdr:cxnSp macro="">
        <xdr:nvCxnSpPr>
          <xdr:cNvPr id="801" name="Đường nối Thẳng 800">
            <a:extLst>
              <a:ext uri="{FF2B5EF4-FFF2-40B4-BE49-F238E27FC236}">
                <a16:creationId xmlns:a16="http://schemas.microsoft.com/office/drawing/2014/main" id="{00000000-0008-0000-0100-000021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2" name="Đường nối Thẳng 801">
            <a:extLst>
              <a:ext uri="{FF2B5EF4-FFF2-40B4-BE49-F238E27FC236}">
                <a16:creationId xmlns:a16="http://schemas.microsoft.com/office/drawing/2014/main" id="{00000000-0008-0000-0100-000022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239</xdr:row>
      <xdr:rowOff>42241</xdr:rowOff>
    </xdr:from>
    <xdr:to>
      <xdr:col>11</xdr:col>
      <xdr:colOff>411930</xdr:colOff>
      <xdr:row>239</xdr:row>
      <xdr:rowOff>225613</xdr:rowOff>
    </xdr:to>
    <xdr:grpSp>
      <xdr:nvGrpSpPr>
        <xdr:cNvPr id="803" name="Nhóm 802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GrpSpPr/>
      </xdr:nvGrpSpPr>
      <xdr:grpSpPr>
        <a:xfrm>
          <a:off x="6244022" y="58811491"/>
          <a:ext cx="127837" cy="183372"/>
          <a:chOff x="9930562" y="2326727"/>
          <a:chExt cx="127837" cy="181302"/>
        </a:xfrm>
      </xdr:grpSpPr>
      <xdr:cxnSp macro="">
        <xdr:nvCxnSpPr>
          <xdr:cNvPr id="804" name="Đường nối Thẳng 803">
            <a:extLst>
              <a:ext uri="{FF2B5EF4-FFF2-40B4-BE49-F238E27FC236}">
                <a16:creationId xmlns:a16="http://schemas.microsoft.com/office/drawing/2014/main" id="{00000000-0008-0000-0100-000024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5" name="Đường nối Thẳng 804">
            <a:extLst>
              <a:ext uri="{FF2B5EF4-FFF2-40B4-BE49-F238E27FC236}">
                <a16:creationId xmlns:a16="http://schemas.microsoft.com/office/drawing/2014/main" id="{00000000-0008-0000-0100-000025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241</xdr:row>
      <xdr:rowOff>42241</xdr:rowOff>
    </xdr:from>
    <xdr:to>
      <xdr:col>11</xdr:col>
      <xdr:colOff>411930</xdr:colOff>
      <xdr:row>241</xdr:row>
      <xdr:rowOff>225613</xdr:rowOff>
    </xdr:to>
    <xdr:grpSp>
      <xdr:nvGrpSpPr>
        <xdr:cNvPr id="806" name="Nhóm 805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GrpSpPr/>
      </xdr:nvGrpSpPr>
      <xdr:grpSpPr>
        <a:xfrm>
          <a:off x="6244022" y="59301348"/>
          <a:ext cx="127837" cy="183372"/>
          <a:chOff x="9930562" y="2326727"/>
          <a:chExt cx="127837" cy="181302"/>
        </a:xfrm>
      </xdr:grpSpPr>
      <xdr:cxnSp macro="">
        <xdr:nvCxnSpPr>
          <xdr:cNvPr id="807" name="Đường nối Thẳng 806">
            <a:extLst>
              <a:ext uri="{FF2B5EF4-FFF2-40B4-BE49-F238E27FC236}">
                <a16:creationId xmlns:a16="http://schemas.microsoft.com/office/drawing/2014/main" id="{00000000-0008-0000-0100-000027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8" name="Đường nối Thẳng 807">
            <a:extLst>
              <a:ext uri="{FF2B5EF4-FFF2-40B4-BE49-F238E27FC236}">
                <a16:creationId xmlns:a16="http://schemas.microsoft.com/office/drawing/2014/main" id="{00000000-0008-0000-0100-000028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247</xdr:row>
      <xdr:rowOff>42241</xdr:rowOff>
    </xdr:from>
    <xdr:to>
      <xdr:col>11</xdr:col>
      <xdr:colOff>411930</xdr:colOff>
      <xdr:row>247</xdr:row>
      <xdr:rowOff>225613</xdr:rowOff>
    </xdr:to>
    <xdr:grpSp>
      <xdr:nvGrpSpPr>
        <xdr:cNvPr id="809" name="Nhóm 808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GrpSpPr/>
      </xdr:nvGrpSpPr>
      <xdr:grpSpPr>
        <a:xfrm>
          <a:off x="6244022" y="60770920"/>
          <a:ext cx="127837" cy="183372"/>
          <a:chOff x="9930562" y="2326727"/>
          <a:chExt cx="127837" cy="181302"/>
        </a:xfrm>
      </xdr:grpSpPr>
      <xdr:cxnSp macro="">
        <xdr:nvCxnSpPr>
          <xdr:cNvPr id="810" name="Đường nối Thẳng 809">
            <a:extLst>
              <a:ext uri="{FF2B5EF4-FFF2-40B4-BE49-F238E27FC236}">
                <a16:creationId xmlns:a16="http://schemas.microsoft.com/office/drawing/2014/main" id="{00000000-0008-0000-0100-00002A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1" name="Đường nối Thẳng 810">
            <a:extLst>
              <a:ext uri="{FF2B5EF4-FFF2-40B4-BE49-F238E27FC236}">
                <a16:creationId xmlns:a16="http://schemas.microsoft.com/office/drawing/2014/main" id="{00000000-0008-0000-0100-00002B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250</xdr:row>
      <xdr:rowOff>42241</xdr:rowOff>
    </xdr:from>
    <xdr:to>
      <xdr:col>11</xdr:col>
      <xdr:colOff>411930</xdr:colOff>
      <xdr:row>250</xdr:row>
      <xdr:rowOff>225613</xdr:rowOff>
    </xdr:to>
    <xdr:grpSp>
      <xdr:nvGrpSpPr>
        <xdr:cNvPr id="812" name="Nhóm 811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GrpSpPr/>
      </xdr:nvGrpSpPr>
      <xdr:grpSpPr>
        <a:xfrm>
          <a:off x="6244022" y="61505705"/>
          <a:ext cx="127837" cy="183372"/>
          <a:chOff x="9930562" y="2326727"/>
          <a:chExt cx="127837" cy="181302"/>
        </a:xfrm>
      </xdr:grpSpPr>
      <xdr:cxnSp macro="">
        <xdr:nvCxnSpPr>
          <xdr:cNvPr id="813" name="Đường nối Thẳng 812">
            <a:extLst>
              <a:ext uri="{FF2B5EF4-FFF2-40B4-BE49-F238E27FC236}">
                <a16:creationId xmlns:a16="http://schemas.microsoft.com/office/drawing/2014/main" id="{00000000-0008-0000-0100-00002D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4" name="Đường nối Thẳng 813">
            <a:extLst>
              <a:ext uri="{FF2B5EF4-FFF2-40B4-BE49-F238E27FC236}">
                <a16:creationId xmlns:a16="http://schemas.microsoft.com/office/drawing/2014/main" id="{00000000-0008-0000-0100-00002E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252</xdr:row>
      <xdr:rowOff>42241</xdr:rowOff>
    </xdr:from>
    <xdr:to>
      <xdr:col>11</xdr:col>
      <xdr:colOff>411930</xdr:colOff>
      <xdr:row>252</xdr:row>
      <xdr:rowOff>225613</xdr:rowOff>
    </xdr:to>
    <xdr:grpSp>
      <xdr:nvGrpSpPr>
        <xdr:cNvPr id="815" name="Nhóm 814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GrpSpPr/>
      </xdr:nvGrpSpPr>
      <xdr:grpSpPr>
        <a:xfrm>
          <a:off x="6244022" y="61995562"/>
          <a:ext cx="127837" cy="183372"/>
          <a:chOff x="9930562" y="2326727"/>
          <a:chExt cx="127837" cy="181302"/>
        </a:xfrm>
      </xdr:grpSpPr>
      <xdr:cxnSp macro="">
        <xdr:nvCxnSpPr>
          <xdr:cNvPr id="816" name="Đường nối Thẳng 815">
            <a:extLst>
              <a:ext uri="{FF2B5EF4-FFF2-40B4-BE49-F238E27FC236}">
                <a16:creationId xmlns:a16="http://schemas.microsoft.com/office/drawing/2014/main" id="{00000000-0008-0000-0100-000030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7" name="Đường nối Thẳng 816">
            <a:extLst>
              <a:ext uri="{FF2B5EF4-FFF2-40B4-BE49-F238E27FC236}">
                <a16:creationId xmlns:a16="http://schemas.microsoft.com/office/drawing/2014/main" id="{00000000-0008-0000-0100-000031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259</xdr:row>
      <xdr:rowOff>42241</xdr:rowOff>
    </xdr:from>
    <xdr:to>
      <xdr:col>11</xdr:col>
      <xdr:colOff>411930</xdr:colOff>
      <xdr:row>259</xdr:row>
      <xdr:rowOff>225613</xdr:rowOff>
    </xdr:to>
    <xdr:grpSp>
      <xdr:nvGrpSpPr>
        <xdr:cNvPr id="818" name="Nhóm 817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GrpSpPr/>
      </xdr:nvGrpSpPr>
      <xdr:grpSpPr>
        <a:xfrm>
          <a:off x="6244022" y="63710062"/>
          <a:ext cx="127837" cy="183372"/>
          <a:chOff x="9930562" y="2326727"/>
          <a:chExt cx="127837" cy="181302"/>
        </a:xfrm>
      </xdr:grpSpPr>
      <xdr:cxnSp macro="">
        <xdr:nvCxnSpPr>
          <xdr:cNvPr id="819" name="Đường nối Thẳng 818">
            <a:extLst>
              <a:ext uri="{FF2B5EF4-FFF2-40B4-BE49-F238E27FC236}">
                <a16:creationId xmlns:a16="http://schemas.microsoft.com/office/drawing/2014/main" id="{00000000-0008-0000-0100-000033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0" name="Đường nối Thẳng 819">
            <a:extLst>
              <a:ext uri="{FF2B5EF4-FFF2-40B4-BE49-F238E27FC236}">
                <a16:creationId xmlns:a16="http://schemas.microsoft.com/office/drawing/2014/main" id="{00000000-0008-0000-0100-000034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265</xdr:row>
      <xdr:rowOff>42241</xdr:rowOff>
    </xdr:from>
    <xdr:to>
      <xdr:col>11</xdr:col>
      <xdr:colOff>411930</xdr:colOff>
      <xdr:row>265</xdr:row>
      <xdr:rowOff>225613</xdr:rowOff>
    </xdr:to>
    <xdr:grpSp>
      <xdr:nvGrpSpPr>
        <xdr:cNvPr id="821" name="Nhóm 820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GrpSpPr/>
      </xdr:nvGrpSpPr>
      <xdr:grpSpPr>
        <a:xfrm>
          <a:off x="6244022" y="65179634"/>
          <a:ext cx="127837" cy="183372"/>
          <a:chOff x="9930562" y="2326727"/>
          <a:chExt cx="127837" cy="181302"/>
        </a:xfrm>
      </xdr:grpSpPr>
      <xdr:cxnSp macro="">
        <xdr:nvCxnSpPr>
          <xdr:cNvPr id="822" name="Đường nối Thẳng 821">
            <a:extLst>
              <a:ext uri="{FF2B5EF4-FFF2-40B4-BE49-F238E27FC236}">
                <a16:creationId xmlns:a16="http://schemas.microsoft.com/office/drawing/2014/main" id="{00000000-0008-0000-0100-000036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3" name="Đường nối Thẳng 822">
            <a:extLst>
              <a:ext uri="{FF2B5EF4-FFF2-40B4-BE49-F238E27FC236}">
                <a16:creationId xmlns:a16="http://schemas.microsoft.com/office/drawing/2014/main" id="{00000000-0008-0000-0100-000037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269</xdr:row>
      <xdr:rowOff>42241</xdr:rowOff>
    </xdr:from>
    <xdr:to>
      <xdr:col>11</xdr:col>
      <xdr:colOff>411930</xdr:colOff>
      <xdr:row>269</xdr:row>
      <xdr:rowOff>225613</xdr:rowOff>
    </xdr:to>
    <xdr:grpSp>
      <xdr:nvGrpSpPr>
        <xdr:cNvPr id="824" name="Nhóm 823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GrpSpPr/>
      </xdr:nvGrpSpPr>
      <xdr:grpSpPr>
        <a:xfrm>
          <a:off x="6244022" y="66159348"/>
          <a:ext cx="127837" cy="183372"/>
          <a:chOff x="9930562" y="2326727"/>
          <a:chExt cx="127837" cy="181302"/>
        </a:xfrm>
      </xdr:grpSpPr>
      <xdr:cxnSp macro="">
        <xdr:nvCxnSpPr>
          <xdr:cNvPr id="825" name="Đường nối Thẳng 824">
            <a:extLst>
              <a:ext uri="{FF2B5EF4-FFF2-40B4-BE49-F238E27FC236}">
                <a16:creationId xmlns:a16="http://schemas.microsoft.com/office/drawing/2014/main" id="{00000000-0008-0000-0100-000039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6" name="Đường nối Thẳng 825">
            <a:extLst>
              <a:ext uri="{FF2B5EF4-FFF2-40B4-BE49-F238E27FC236}">
                <a16:creationId xmlns:a16="http://schemas.microsoft.com/office/drawing/2014/main" id="{00000000-0008-0000-0100-00003A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272</xdr:row>
      <xdr:rowOff>42241</xdr:rowOff>
    </xdr:from>
    <xdr:to>
      <xdr:col>11</xdr:col>
      <xdr:colOff>411930</xdr:colOff>
      <xdr:row>272</xdr:row>
      <xdr:rowOff>225613</xdr:rowOff>
    </xdr:to>
    <xdr:grpSp>
      <xdr:nvGrpSpPr>
        <xdr:cNvPr id="827" name="Nhóm 82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GrpSpPr/>
      </xdr:nvGrpSpPr>
      <xdr:grpSpPr>
        <a:xfrm>
          <a:off x="6244022" y="66894134"/>
          <a:ext cx="127837" cy="183372"/>
          <a:chOff x="9930562" y="2326727"/>
          <a:chExt cx="127837" cy="181302"/>
        </a:xfrm>
      </xdr:grpSpPr>
      <xdr:cxnSp macro="">
        <xdr:nvCxnSpPr>
          <xdr:cNvPr id="828" name="Đường nối Thẳng 827">
            <a:extLst>
              <a:ext uri="{FF2B5EF4-FFF2-40B4-BE49-F238E27FC236}">
                <a16:creationId xmlns:a16="http://schemas.microsoft.com/office/drawing/2014/main" id="{00000000-0008-0000-0100-00003C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9" name="Đường nối Thẳng 828">
            <a:extLst>
              <a:ext uri="{FF2B5EF4-FFF2-40B4-BE49-F238E27FC236}">
                <a16:creationId xmlns:a16="http://schemas.microsoft.com/office/drawing/2014/main" id="{00000000-0008-0000-0100-00003D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274</xdr:row>
      <xdr:rowOff>42241</xdr:rowOff>
    </xdr:from>
    <xdr:to>
      <xdr:col>11</xdr:col>
      <xdr:colOff>411930</xdr:colOff>
      <xdr:row>274</xdr:row>
      <xdr:rowOff>225613</xdr:rowOff>
    </xdr:to>
    <xdr:grpSp>
      <xdr:nvGrpSpPr>
        <xdr:cNvPr id="830" name="Nhóm 829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GrpSpPr/>
      </xdr:nvGrpSpPr>
      <xdr:grpSpPr>
        <a:xfrm>
          <a:off x="6244022" y="67383991"/>
          <a:ext cx="127837" cy="183372"/>
          <a:chOff x="9930562" y="2326727"/>
          <a:chExt cx="127837" cy="181302"/>
        </a:xfrm>
      </xdr:grpSpPr>
      <xdr:cxnSp macro="">
        <xdr:nvCxnSpPr>
          <xdr:cNvPr id="831" name="Đường nối Thẳng 830">
            <a:extLst>
              <a:ext uri="{FF2B5EF4-FFF2-40B4-BE49-F238E27FC236}">
                <a16:creationId xmlns:a16="http://schemas.microsoft.com/office/drawing/2014/main" id="{00000000-0008-0000-0100-00003F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2" name="Đường nối Thẳng 831">
            <a:extLst>
              <a:ext uri="{FF2B5EF4-FFF2-40B4-BE49-F238E27FC236}">
                <a16:creationId xmlns:a16="http://schemas.microsoft.com/office/drawing/2014/main" id="{00000000-0008-0000-0100-000040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276</xdr:row>
      <xdr:rowOff>42241</xdr:rowOff>
    </xdr:from>
    <xdr:to>
      <xdr:col>11</xdr:col>
      <xdr:colOff>411930</xdr:colOff>
      <xdr:row>276</xdr:row>
      <xdr:rowOff>225613</xdr:rowOff>
    </xdr:to>
    <xdr:grpSp>
      <xdr:nvGrpSpPr>
        <xdr:cNvPr id="833" name="Nhóm 832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GrpSpPr/>
      </xdr:nvGrpSpPr>
      <xdr:grpSpPr>
        <a:xfrm>
          <a:off x="6244022" y="67873848"/>
          <a:ext cx="127837" cy="183372"/>
          <a:chOff x="9930562" y="2326727"/>
          <a:chExt cx="127837" cy="181302"/>
        </a:xfrm>
      </xdr:grpSpPr>
      <xdr:cxnSp macro="">
        <xdr:nvCxnSpPr>
          <xdr:cNvPr id="834" name="Đường nối Thẳng 833">
            <a:extLst>
              <a:ext uri="{FF2B5EF4-FFF2-40B4-BE49-F238E27FC236}">
                <a16:creationId xmlns:a16="http://schemas.microsoft.com/office/drawing/2014/main" id="{00000000-0008-0000-0100-000042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5" name="Đường nối Thẳng 834">
            <a:extLst>
              <a:ext uri="{FF2B5EF4-FFF2-40B4-BE49-F238E27FC236}">
                <a16:creationId xmlns:a16="http://schemas.microsoft.com/office/drawing/2014/main" id="{00000000-0008-0000-0100-000043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279</xdr:row>
      <xdr:rowOff>42241</xdr:rowOff>
    </xdr:from>
    <xdr:to>
      <xdr:col>11</xdr:col>
      <xdr:colOff>411930</xdr:colOff>
      <xdr:row>279</xdr:row>
      <xdr:rowOff>225613</xdr:rowOff>
    </xdr:to>
    <xdr:grpSp>
      <xdr:nvGrpSpPr>
        <xdr:cNvPr id="836" name="Nhóm 835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GrpSpPr/>
      </xdr:nvGrpSpPr>
      <xdr:grpSpPr>
        <a:xfrm>
          <a:off x="6244022" y="68608634"/>
          <a:ext cx="127837" cy="183372"/>
          <a:chOff x="9930562" y="2326727"/>
          <a:chExt cx="127837" cy="181302"/>
        </a:xfrm>
      </xdr:grpSpPr>
      <xdr:cxnSp macro="">
        <xdr:nvCxnSpPr>
          <xdr:cNvPr id="837" name="Đường nối Thẳng 836">
            <a:extLst>
              <a:ext uri="{FF2B5EF4-FFF2-40B4-BE49-F238E27FC236}">
                <a16:creationId xmlns:a16="http://schemas.microsoft.com/office/drawing/2014/main" id="{00000000-0008-0000-0100-000045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8" name="Đường nối Thẳng 837">
            <a:extLst>
              <a:ext uri="{FF2B5EF4-FFF2-40B4-BE49-F238E27FC236}">
                <a16:creationId xmlns:a16="http://schemas.microsoft.com/office/drawing/2014/main" id="{00000000-0008-0000-0100-000046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280</xdr:row>
      <xdr:rowOff>42241</xdr:rowOff>
    </xdr:from>
    <xdr:to>
      <xdr:col>11</xdr:col>
      <xdr:colOff>411930</xdr:colOff>
      <xdr:row>280</xdr:row>
      <xdr:rowOff>225613</xdr:rowOff>
    </xdr:to>
    <xdr:grpSp>
      <xdr:nvGrpSpPr>
        <xdr:cNvPr id="839" name="Nhóm 838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GrpSpPr/>
      </xdr:nvGrpSpPr>
      <xdr:grpSpPr>
        <a:xfrm>
          <a:off x="6244022" y="68853562"/>
          <a:ext cx="127837" cy="183372"/>
          <a:chOff x="9930562" y="2326727"/>
          <a:chExt cx="127837" cy="181302"/>
        </a:xfrm>
      </xdr:grpSpPr>
      <xdr:cxnSp macro="">
        <xdr:nvCxnSpPr>
          <xdr:cNvPr id="840" name="Đường nối Thẳng 839">
            <a:extLst>
              <a:ext uri="{FF2B5EF4-FFF2-40B4-BE49-F238E27FC236}">
                <a16:creationId xmlns:a16="http://schemas.microsoft.com/office/drawing/2014/main" id="{00000000-0008-0000-0100-000048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1" name="Đường nối Thẳng 840">
            <a:extLst>
              <a:ext uri="{FF2B5EF4-FFF2-40B4-BE49-F238E27FC236}">
                <a16:creationId xmlns:a16="http://schemas.microsoft.com/office/drawing/2014/main" id="{00000000-0008-0000-0100-000049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283</xdr:row>
      <xdr:rowOff>42241</xdr:rowOff>
    </xdr:from>
    <xdr:to>
      <xdr:col>11</xdr:col>
      <xdr:colOff>411930</xdr:colOff>
      <xdr:row>283</xdr:row>
      <xdr:rowOff>225613</xdr:rowOff>
    </xdr:to>
    <xdr:grpSp>
      <xdr:nvGrpSpPr>
        <xdr:cNvPr id="842" name="Nhóm 841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GrpSpPr/>
      </xdr:nvGrpSpPr>
      <xdr:grpSpPr>
        <a:xfrm>
          <a:off x="6244022" y="69588348"/>
          <a:ext cx="127837" cy="183372"/>
          <a:chOff x="9930562" y="2326727"/>
          <a:chExt cx="127837" cy="181302"/>
        </a:xfrm>
      </xdr:grpSpPr>
      <xdr:cxnSp macro="">
        <xdr:nvCxnSpPr>
          <xdr:cNvPr id="843" name="Đường nối Thẳng 842">
            <a:extLst>
              <a:ext uri="{FF2B5EF4-FFF2-40B4-BE49-F238E27FC236}">
                <a16:creationId xmlns:a16="http://schemas.microsoft.com/office/drawing/2014/main" id="{00000000-0008-0000-0100-00004B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4" name="Đường nối Thẳng 843">
            <a:extLst>
              <a:ext uri="{FF2B5EF4-FFF2-40B4-BE49-F238E27FC236}">
                <a16:creationId xmlns:a16="http://schemas.microsoft.com/office/drawing/2014/main" id="{00000000-0008-0000-0100-00004C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284</xdr:row>
      <xdr:rowOff>42241</xdr:rowOff>
    </xdr:from>
    <xdr:to>
      <xdr:col>11</xdr:col>
      <xdr:colOff>411930</xdr:colOff>
      <xdr:row>284</xdr:row>
      <xdr:rowOff>225613</xdr:rowOff>
    </xdr:to>
    <xdr:grpSp>
      <xdr:nvGrpSpPr>
        <xdr:cNvPr id="845" name="Nhóm 844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GrpSpPr/>
      </xdr:nvGrpSpPr>
      <xdr:grpSpPr>
        <a:xfrm>
          <a:off x="6244022" y="69833277"/>
          <a:ext cx="127837" cy="183372"/>
          <a:chOff x="9930562" y="2326727"/>
          <a:chExt cx="127837" cy="181302"/>
        </a:xfrm>
      </xdr:grpSpPr>
      <xdr:cxnSp macro="">
        <xdr:nvCxnSpPr>
          <xdr:cNvPr id="846" name="Đường nối Thẳng 845">
            <a:extLst>
              <a:ext uri="{FF2B5EF4-FFF2-40B4-BE49-F238E27FC236}">
                <a16:creationId xmlns:a16="http://schemas.microsoft.com/office/drawing/2014/main" id="{00000000-0008-0000-0100-00004E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7" name="Đường nối Thẳng 846">
            <a:extLst>
              <a:ext uri="{FF2B5EF4-FFF2-40B4-BE49-F238E27FC236}">
                <a16:creationId xmlns:a16="http://schemas.microsoft.com/office/drawing/2014/main" id="{00000000-0008-0000-0100-00004F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285</xdr:row>
      <xdr:rowOff>42241</xdr:rowOff>
    </xdr:from>
    <xdr:to>
      <xdr:col>11</xdr:col>
      <xdr:colOff>411930</xdr:colOff>
      <xdr:row>285</xdr:row>
      <xdr:rowOff>225613</xdr:rowOff>
    </xdr:to>
    <xdr:grpSp>
      <xdr:nvGrpSpPr>
        <xdr:cNvPr id="848" name="Nhóm 847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GrpSpPr/>
      </xdr:nvGrpSpPr>
      <xdr:grpSpPr>
        <a:xfrm>
          <a:off x="6244022" y="70078205"/>
          <a:ext cx="127837" cy="183372"/>
          <a:chOff x="9930562" y="2326727"/>
          <a:chExt cx="127837" cy="181302"/>
        </a:xfrm>
      </xdr:grpSpPr>
      <xdr:cxnSp macro="">
        <xdr:nvCxnSpPr>
          <xdr:cNvPr id="849" name="Đường nối Thẳng 848">
            <a:extLst>
              <a:ext uri="{FF2B5EF4-FFF2-40B4-BE49-F238E27FC236}">
                <a16:creationId xmlns:a16="http://schemas.microsoft.com/office/drawing/2014/main" id="{00000000-0008-0000-0100-000051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0" name="Đường nối Thẳng 849">
            <a:extLst>
              <a:ext uri="{FF2B5EF4-FFF2-40B4-BE49-F238E27FC236}">
                <a16:creationId xmlns:a16="http://schemas.microsoft.com/office/drawing/2014/main" id="{00000000-0008-0000-0100-000052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286</xdr:row>
      <xdr:rowOff>42241</xdr:rowOff>
    </xdr:from>
    <xdr:to>
      <xdr:col>11</xdr:col>
      <xdr:colOff>411930</xdr:colOff>
      <xdr:row>286</xdr:row>
      <xdr:rowOff>225613</xdr:rowOff>
    </xdr:to>
    <xdr:grpSp>
      <xdr:nvGrpSpPr>
        <xdr:cNvPr id="851" name="Nhóm 850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GrpSpPr/>
      </xdr:nvGrpSpPr>
      <xdr:grpSpPr>
        <a:xfrm>
          <a:off x="6244022" y="70323134"/>
          <a:ext cx="127837" cy="183372"/>
          <a:chOff x="9930562" y="2326727"/>
          <a:chExt cx="127837" cy="181302"/>
        </a:xfrm>
      </xdr:grpSpPr>
      <xdr:cxnSp macro="">
        <xdr:nvCxnSpPr>
          <xdr:cNvPr id="852" name="Đường nối Thẳng 851">
            <a:extLst>
              <a:ext uri="{FF2B5EF4-FFF2-40B4-BE49-F238E27FC236}">
                <a16:creationId xmlns:a16="http://schemas.microsoft.com/office/drawing/2014/main" id="{00000000-0008-0000-0100-000054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3" name="Đường nối Thẳng 852">
            <a:extLst>
              <a:ext uri="{FF2B5EF4-FFF2-40B4-BE49-F238E27FC236}">
                <a16:creationId xmlns:a16="http://schemas.microsoft.com/office/drawing/2014/main" id="{00000000-0008-0000-0100-000055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288</xdr:row>
      <xdr:rowOff>42241</xdr:rowOff>
    </xdr:from>
    <xdr:to>
      <xdr:col>11</xdr:col>
      <xdr:colOff>411930</xdr:colOff>
      <xdr:row>288</xdr:row>
      <xdr:rowOff>225613</xdr:rowOff>
    </xdr:to>
    <xdr:grpSp>
      <xdr:nvGrpSpPr>
        <xdr:cNvPr id="854" name="Nhóm 853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GrpSpPr/>
      </xdr:nvGrpSpPr>
      <xdr:grpSpPr>
        <a:xfrm>
          <a:off x="6244022" y="70812991"/>
          <a:ext cx="127837" cy="183372"/>
          <a:chOff x="9930562" y="2326727"/>
          <a:chExt cx="127837" cy="181302"/>
        </a:xfrm>
      </xdr:grpSpPr>
      <xdr:cxnSp macro="">
        <xdr:nvCxnSpPr>
          <xdr:cNvPr id="855" name="Đường nối Thẳng 854">
            <a:extLst>
              <a:ext uri="{FF2B5EF4-FFF2-40B4-BE49-F238E27FC236}">
                <a16:creationId xmlns:a16="http://schemas.microsoft.com/office/drawing/2014/main" id="{00000000-0008-0000-0100-000057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6" name="Đường nối Thẳng 855">
            <a:extLst>
              <a:ext uri="{FF2B5EF4-FFF2-40B4-BE49-F238E27FC236}">
                <a16:creationId xmlns:a16="http://schemas.microsoft.com/office/drawing/2014/main" id="{00000000-0008-0000-0100-000058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290</xdr:row>
      <xdr:rowOff>42241</xdr:rowOff>
    </xdr:from>
    <xdr:to>
      <xdr:col>11</xdr:col>
      <xdr:colOff>411930</xdr:colOff>
      <xdr:row>290</xdr:row>
      <xdr:rowOff>225613</xdr:rowOff>
    </xdr:to>
    <xdr:grpSp>
      <xdr:nvGrpSpPr>
        <xdr:cNvPr id="857" name="Nhóm 85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GrpSpPr/>
      </xdr:nvGrpSpPr>
      <xdr:grpSpPr>
        <a:xfrm>
          <a:off x="6244022" y="71302848"/>
          <a:ext cx="127837" cy="183372"/>
          <a:chOff x="9930562" y="2326727"/>
          <a:chExt cx="127837" cy="181302"/>
        </a:xfrm>
      </xdr:grpSpPr>
      <xdr:cxnSp macro="">
        <xdr:nvCxnSpPr>
          <xdr:cNvPr id="858" name="Đường nối Thẳng 857">
            <a:extLst>
              <a:ext uri="{FF2B5EF4-FFF2-40B4-BE49-F238E27FC236}">
                <a16:creationId xmlns:a16="http://schemas.microsoft.com/office/drawing/2014/main" id="{00000000-0008-0000-0100-00005A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9" name="Đường nối Thẳng 858">
            <a:extLst>
              <a:ext uri="{FF2B5EF4-FFF2-40B4-BE49-F238E27FC236}">
                <a16:creationId xmlns:a16="http://schemas.microsoft.com/office/drawing/2014/main" id="{00000000-0008-0000-0100-00005B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291</xdr:row>
      <xdr:rowOff>42241</xdr:rowOff>
    </xdr:from>
    <xdr:to>
      <xdr:col>11</xdr:col>
      <xdr:colOff>411930</xdr:colOff>
      <xdr:row>291</xdr:row>
      <xdr:rowOff>225613</xdr:rowOff>
    </xdr:to>
    <xdr:grpSp>
      <xdr:nvGrpSpPr>
        <xdr:cNvPr id="860" name="Nhóm 859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GrpSpPr/>
      </xdr:nvGrpSpPr>
      <xdr:grpSpPr>
        <a:xfrm>
          <a:off x="6244022" y="71547777"/>
          <a:ext cx="127837" cy="183372"/>
          <a:chOff x="9930562" y="2326727"/>
          <a:chExt cx="127837" cy="181302"/>
        </a:xfrm>
      </xdr:grpSpPr>
      <xdr:cxnSp macro="">
        <xdr:nvCxnSpPr>
          <xdr:cNvPr id="861" name="Đường nối Thẳng 860">
            <a:extLst>
              <a:ext uri="{FF2B5EF4-FFF2-40B4-BE49-F238E27FC236}">
                <a16:creationId xmlns:a16="http://schemas.microsoft.com/office/drawing/2014/main" id="{00000000-0008-0000-0100-00005D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2" name="Đường nối Thẳng 861">
            <a:extLst>
              <a:ext uri="{FF2B5EF4-FFF2-40B4-BE49-F238E27FC236}">
                <a16:creationId xmlns:a16="http://schemas.microsoft.com/office/drawing/2014/main" id="{00000000-0008-0000-0100-00005E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292</xdr:row>
      <xdr:rowOff>42241</xdr:rowOff>
    </xdr:from>
    <xdr:to>
      <xdr:col>11</xdr:col>
      <xdr:colOff>411930</xdr:colOff>
      <xdr:row>292</xdr:row>
      <xdr:rowOff>225613</xdr:rowOff>
    </xdr:to>
    <xdr:grpSp>
      <xdr:nvGrpSpPr>
        <xdr:cNvPr id="863" name="Nhóm 862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GrpSpPr/>
      </xdr:nvGrpSpPr>
      <xdr:grpSpPr>
        <a:xfrm>
          <a:off x="6244022" y="71792705"/>
          <a:ext cx="127837" cy="183372"/>
          <a:chOff x="9930562" y="2326727"/>
          <a:chExt cx="127837" cy="181302"/>
        </a:xfrm>
      </xdr:grpSpPr>
      <xdr:cxnSp macro="">
        <xdr:nvCxnSpPr>
          <xdr:cNvPr id="864" name="Đường nối Thẳng 863">
            <a:extLst>
              <a:ext uri="{FF2B5EF4-FFF2-40B4-BE49-F238E27FC236}">
                <a16:creationId xmlns:a16="http://schemas.microsoft.com/office/drawing/2014/main" id="{00000000-0008-0000-0100-000060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5" name="Đường nối Thẳng 864">
            <a:extLst>
              <a:ext uri="{FF2B5EF4-FFF2-40B4-BE49-F238E27FC236}">
                <a16:creationId xmlns:a16="http://schemas.microsoft.com/office/drawing/2014/main" id="{00000000-0008-0000-0100-000061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299</xdr:row>
      <xdr:rowOff>42241</xdr:rowOff>
    </xdr:from>
    <xdr:to>
      <xdr:col>11</xdr:col>
      <xdr:colOff>411930</xdr:colOff>
      <xdr:row>299</xdr:row>
      <xdr:rowOff>225613</xdr:rowOff>
    </xdr:to>
    <xdr:grpSp>
      <xdr:nvGrpSpPr>
        <xdr:cNvPr id="866" name="Nhóm 865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GrpSpPr/>
      </xdr:nvGrpSpPr>
      <xdr:grpSpPr>
        <a:xfrm>
          <a:off x="6244022" y="73507205"/>
          <a:ext cx="127837" cy="183372"/>
          <a:chOff x="9930562" y="2326727"/>
          <a:chExt cx="127837" cy="181302"/>
        </a:xfrm>
      </xdr:grpSpPr>
      <xdr:cxnSp macro="">
        <xdr:nvCxnSpPr>
          <xdr:cNvPr id="867" name="Đường nối Thẳng 866">
            <a:extLst>
              <a:ext uri="{FF2B5EF4-FFF2-40B4-BE49-F238E27FC236}">
                <a16:creationId xmlns:a16="http://schemas.microsoft.com/office/drawing/2014/main" id="{00000000-0008-0000-0100-000063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8" name="Đường nối Thẳng 867">
            <a:extLst>
              <a:ext uri="{FF2B5EF4-FFF2-40B4-BE49-F238E27FC236}">
                <a16:creationId xmlns:a16="http://schemas.microsoft.com/office/drawing/2014/main" id="{00000000-0008-0000-0100-000064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301</xdr:row>
      <xdr:rowOff>42241</xdr:rowOff>
    </xdr:from>
    <xdr:to>
      <xdr:col>11</xdr:col>
      <xdr:colOff>411930</xdr:colOff>
      <xdr:row>301</xdr:row>
      <xdr:rowOff>225613</xdr:rowOff>
    </xdr:to>
    <xdr:grpSp>
      <xdr:nvGrpSpPr>
        <xdr:cNvPr id="869" name="Nhóm 868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GrpSpPr/>
      </xdr:nvGrpSpPr>
      <xdr:grpSpPr>
        <a:xfrm>
          <a:off x="6244022" y="73997062"/>
          <a:ext cx="127837" cy="183372"/>
          <a:chOff x="9930562" y="2326727"/>
          <a:chExt cx="127837" cy="181302"/>
        </a:xfrm>
      </xdr:grpSpPr>
      <xdr:cxnSp macro="">
        <xdr:nvCxnSpPr>
          <xdr:cNvPr id="870" name="Đường nối Thẳng 869">
            <a:extLst>
              <a:ext uri="{FF2B5EF4-FFF2-40B4-BE49-F238E27FC236}">
                <a16:creationId xmlns:a16="http://schemas.microsoft.com/office/drawing/2014/main" id="{00000000-0008-0000-0100-000066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1" name="Đường nối Thẳng 870">
            <a:extLst>
              <a:ext uri="{FF2B5EF4-FFF2-40B4-BE49-F238E27FC236}">
                <a16:creationId xmlns:a16="http://schemas.microsoft.com/office/drawing/2014/main" id="{00000000-0008-0000-0100-000067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304</xdr:row>
      <xdr:rowOff>42241</xdr:rowOff>
    </xdr:from>
    <xdr:to>
      <xdr:col>11</xdr:col>
      <xdr:colOff>411930</xdr:colOff>
      <xdr:row>304</xdr:row>
      <xdr:rowOff>225613</xdr:rowOff>
    </xdr:to>
    <xdr:grpSp>
      <xdr:nvGrpSpPr>
        <xdr:cNvPr id="872" name="Nhóm 871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GrpSpPr/>
      </xdr:nvGrpSpPr>
      <xdr:grpSpPr>
        <a:xfrm>
          <a:off x="6244022" y="74731848"/>
          <a:ext cx="127837" cy="183372"/>
          <a:chOff x="9930562" y="2326727"/>
          <a:chExt cx="127837" cy="181302"/>
        </a:xfrm>
      </xdr:grpSpPr>
      <xdr:cxnSp macro="">
        <xdr:nvCxnSpPr>
          <xdr:cNvPr id="873" name="Đường nối Thẳng 872">
            <a:extLst>
              <a:ext uri="{FF2B5EF4-FFF2-40B4-BE49-F238E27FC236}">
                <a16:creationId xmlns:a16="http://schemas.microsoft.com/office/drawing/2014/main" id="{00000000-0008-0000-0100-000069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4" name="Đường nối Thẳng 873">
            <a:extLst>
              <a:ext uri="{FF2B5EF4-FFF2-40B4-BE49-F238E27FC236}">
                <a16:creationId xmlns:a16="http://schemas.microsoft.com/office/drawing/2014/main" id="{00000000-0008-0000-0100-00006A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306</xdr:row>
      <xdr:rowOff>42241</xdr:rowOff>
    </xdr:from>
    <xdr:to>
      <xdr:col>11</xdr:col>
      <xdr:colOff>411930</xdr:colOff>
      <xdr:row>306</xdr:row>
      <xdr:rowOff>225613</xdr:rowOff>
    </xdr:to>
    <xdr:grpSp>
      <xdr:nvGrpSpPr>
        <xdr:cNvPr id="875" name="Nhóm 874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GrpSpPr/>
      </xdr:nvGrpSpPr>
      <xdr:grpSpPr>
        <a:xfrm>
          <a:off x="6244022" y="75221705"/>
          <a:ext cx="127837" cy="183372"/>
          <a:chOff x="9930562" y="2326727"/>
          <a:chExt cx="127837" cy="181302"/>
        </a:xfrm>
      </xdr:grpSpPr>
      <xdr:cxnSp macro="">
        <xdr:nvCxnSpPr>
          <xdr:cNvPr id="876" name="Đường nối Thẳng 875">
            <a:extLst>
              <a:ext uri="{FF2B5EF4-FFF2-40B4-BE49-F238E27FC236}">
                <a16:creationId xmlns:a16="http://schemas.microsoft.com/office/drawing/2014/main" id="{00000000-0008-0000-0100-00006C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7" name="Đường nối Thẳng 876">
            <a:extLst>
              <a:ext uri="{FF2B5EF4-FFF2-40B4-BE49-F238E27FC236}">
                <a16:creationId xmlns:a16="http://schemas.microsoft.com/office/drawing/2014/main" id="{00000000-0008-0000-0100-00006D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308</xdr:row>
      <xdr:rowOff>42241</xdr:rowOff>
    </xdr:from>
    <xdr:to>
      <xdr:col>11</xdr:col>
      <xdr:colOff>411930</xdr:colOff>
      <xdr:row>308</xdr:row>
      <xdr:rowOff>225613</xdr:rowOff>
    </xdr:to>
    <xdr:grpSp>
      <xdr:nvGrpSpPr>
        <xdr:cNvPr id="878" name="Nhóm 877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GrpSpPr/>
      </xdr:nvGrpSpPr>
      <xdr:grpSpPr>
        <a:xfrm>
          <a:off x="6244022" y="75711562"/>
          <a:ext cx="127837" cy="183372"/>
          <a:chOff x="9930562" y="2326727"/>
          <a:chExt cx="127837" cy="181302"/>
        </a:xfrm>
      </xdr:grpSpPr>
      <xdr:cxnSp macro="">
        <xdr:nvCxnSpPr>
          <xdr:cNvPr id="879" name="Đường nối Thẳng 878">
            <a:extLst>
              <a:ext uri="{FF2B5EF4-FFF2-40B4-BE49-F238E27FC236}">
                <a16:creationId xmlns:a16="http://schemas.microsoft.com/office/drawing/2014/main" id="{00000000-0008-0000-0100-00006F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0" name="Đường nối Thẳng 879">
            <a:extLst>
              <a:ext uri="{FF2B5EF4-FFF2-40B4-BE49-F238E27FC236}">
                <a16:creationId xmlns:a16="http://schemas.microsoft.com/office/drawing/2014/main" id="{00000000-0008-0000-0100-000070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309</xdr:row>
      <xdr:rowOff>42241</xdr:rowOff>
    </xdr:from>
    <xdr:to>
      <xdr:col>11</xdr:col>
      <xdr:colOff>411930</xdr:colOff>
      <xdr:row>309</xdr:row>
      <xdr:rowOff>225613</xdr:rowOff>
    </xdr:to>
    <xdr:grpSp>
      <xdr:nvGrpSpPr>
        <xdr:cNvPr id="881" name="Nhóm 880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GrpSpPr/>
      </xdr:nvGrpSpPr>
      <xdr:grpSpPr>
        <a:xfrm>
          <a:off x="6244022" y="75956491"/>
          <a:ext cx="127837" cy="183372"/>
          <a:chOff x="9930562" y="2326727"/>
          <a:chExt cx="127837" cy="181302"/>
        </a:xfrm>
      </xdr:grpSpPr>
      <xdr:cxnSp macro="">
        <xdr:nvCxnSpPr>
          <xdr:cNvPr id="882" name="Đường nối Thẳng 881">
            <a:extLst>
              <a:ext uri="{FF2B5EF4-FFF2-40B4-BE49-F238E27FC236}">
                <a16:creationId xmlns:a16="http://schemas.microsoft.com/office/drawing/2014/main" id="{00000000-0008-0000-0100-000072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3" name="Đường nối Thẳng 882">
            <a:extLst>
              <a:ext uri="{FF2B5EF4-FFF2-40B4-BE49-F238E27FC236}">
                <a16:creationId xmlns:a16="http://schemas.microsoft.com/office/drawing/2014/main" id="{00000000-0008-0000-0100-000073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310</xdr:row>
      <xdr:rowOff>42241</xdr:rowOff>
    </xdr:from>
    <xdr:to>
      <xdr:col>11</xdr:col>
      <xdr:colOff>411930</xdr:colOff>
      <xdr:row>310</xdr:row>
      <xdr:rowOff>225613</xdr:rowOff>
    </xdr:to>
    <xdr:grpSp>
      <xdr:nvGrpSpPr>
        <xdr:cNvPr id="884" name="Nhóm 883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GrpSpPr/>
      </xdr:nvGrpSpPr>
      <xdr:grpSpPr>
        <a:xfrm>
          <a:off x="6244022" y="76201420"/>
          <a:ext cx="127837" cy="183372"/>
          <a:chOff x="9930562" y="2326727"/>
          <a:chExt cx="127837" cy="181302"/>
        </a:xfrm>
      </xdr:grpSpPr>
      <xdr:cxnSp macro="">
        <xdr:nvCxnSpPr>
          <xdr:cNvPr id="885" name="Đường nối Thẳng 884">
            <a:extLst>
              <a:ext uri="{FF2B5EF4-FFF2-40B4-BE49-F238E27FC236}">
                <a16:creationId xmlns:a16="http://schemas.microsoft.com/office/drawing/2014/main" id="{00000000-0008-0000-0100-000075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6" name="Đường nối Thẳng 885">
            <a:extLst>
              <a:ext uri="{FF2B5EF4-FFF2-40B4-BE49-F238E27FC236}">
                <a16:creationId xmlns:a16="http://schemas.microsoft.com/office/drawing/2014/main" id="{00000000-0008-0000-0100-000076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313</xdr:row>
      <xdr:rowOff>42241</xdr:rowOff>
    </xdr:from>
    <xdr:to>
      <xdr:col>11</xdr:col>
      <xdr:colOff>411930</xdr:colOff>
      <xdr:row>313</xdr:row>
      <xdr:rowOff>225613</xdr:rowOff>
    </xdr:to>
    <xdr:grpSp>
      <xdr:nvGrpSpPr>
        <xdr:cNvPr id="887" name="Nhóm 88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GrpSpPr/>
      </xdr:nvGrpSpPr>
      <xdr:grpSpPr>
        <a:xfrm>
          <a:off x="6244022" y="76936205"/>
          <a:ext cx="127837" cy="183372"/>
          <a:chOff x="9930562" y="2326727"/>
          <a:chExt cx="127837" cy="181302"/>
        </a:xfrm>
      </xdr:grpSpPr>
      <xdr:cxnSp macro="">
        <xdr:nvCxnSpPr>
          <xdr:cNvPr id="888" name="Đường nối Thẳng 887">
            <a:extLst>
              <a:ext uri="{FF2B5EF4-FFF2-40B4-BE49-F238E27FC236}">
                <a16:creationId xmlns:a16="http://schemas.microsoft.com/office/drawing/2014/main" id="{00000000-0008-0000-0100-000078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9" name="Đường nối Thẳng 888">
            <a:extLst>
              <a:ext uri="{FF2B5EF4-FFF2-40B4-BE49-F238E27FC236}">
                <a16:creationId xmlns:a16="http://schemas.microsoft.com/office/drawing/2014/main" id="{00000000-0008-0000-0100-000079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315</xdr:row>
      <xdr:rowOff>42241</xdr:rowOff>
    </xdr:from>
    <xdr:to>
      <xdr:col>11</xdr:col>
      <xdr:colOff>411930</xdr:colOff>
      <xdr:row>315</xdr:row>
      <xdr:rowOff>225613</xdr:rowOff>
    </xdr:to>
    <xdr:grpSp>
      <xdr:nvGrpSpPr>
        <xdr:cNvPr id="890" name="Nhóm 889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GrpSpPr/>
      </xdr:nvGrpSpPr>
      <xdr:grpSpPr>
        <a:xfrm>
          <a:off x="6244022" y="77426062"/>
          <a:ext cx="127837" cy="183372"/>
          <a:chOff x="9930562" y="2326727"/>
          <a:chExt cx="127837" cy="181302"/>
        </a:xfrm>
      </xdr:grpSpPr>
      <xdr:cxnSp macro="">
        <xdr:nvCxnSpPr>
          <xdr:cNvPr id="891" name="Đường nối Thẳng 890">
            <a:extLst>
              <a:ext uri="{FF2B5EF4-FFF2-40B4-BE49-F238E27FC236}">
                <a16:creationId xmlns:a16="http://schemas.microsoft.com/office/drawing/2014/main" id="{00000000-0008-0000-0100-00007B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2" name="Đường nối Thẳng 891">
            <a:extLst>
              <a:ext uri="{FF2B5EF4-FFF2-40B4-BE49-F238E27FC236}">
                <a16:creationId xmlns:a16="http://schemas.microsoft.com/office/drawing/2014/main" id="{00000000-0008-0000-0100-00007C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316</xdr:row>
      <xdr:rowOff>42241</xdr:rowOff>
    </xdr:from>
    <xdr:to>
      <xdr:col>11</xdr:col>
      <xdr:colOff>411930</xdr:colOff>
      <xdr:row>316</xdr:row>
      <xdr:rowOff>225613</xdr:rowOff>
    </xdr:to>
    <xdr:grpSp>
      <xdr:nvGrpSpPr>
        <xdr:cNvPr id="893" name="Nhóm 892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GrpSpPr/>
      </xdr:nvGrpSpPr>
      <xdr:grpSpPr>
        <a:xfrm>
          <a:off x="6244022" y="77670991"/>
          <a:ext cx="127837" cy="183372"/>
          <a:chOff x="9930562" y="2326727"/>
          <a:chExt cx="127837" cy="181302"/>
        </a:xfrm>
      </xdr:grpSpPr>
      <xdr:cxnSp macro="">
        <xdr:nvCxnSpPr>
          <xdr:cNvPr id="894" name="Đường nối Thẳng 893">
            <a:extLst>
              <a:ext uri="{FF2B5EF4-FFF2-40B4-BE49-F238E27FC236}">
                <a16:creationId xmlns:a16="http://schemas.microsoft.com/office/drawing/2014/main" id="{00000000-0008-0000-0100-00007E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5" name="Đường nối Thẳng 894">
            <a:extLst>
              <a:ext uri="{FF2B5EF4-FFF2-40B4-BE49-F238E27FC236}">
                <a16:creationId xmlns:a16="http://schemas.microsoft.com/office/drawing/2014/main" id="{00000000-0008-0000-0100-00007F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319</xdr:row>
      <xdr:rowOff>42241</xdr:rowOff>
    </xdr:from>
    <xdr:to>
      <xdr:col>11</xdr:col>
      <xdr:colOff>411930</xdr:colOff>
      <xdr:row>319</xdr:row>
      <xdr:rowOff>225613</xdr:rowOff>
    </xdr:to>
    <xdr:grpSp>
      <xdr:nvGrpSpPr>
        <xdr:cNvPr id="896" name="Nhóm 895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GrpSpPr/>
      </xdr:nvGrpSpPr>
      <xdr:grpSpPr>
        <a:xfrm>
          <a:off x="6244022" y="78405777"/>
          <a:ext cx="127837" cy="183372"/>
          <a:chOff x="9930562" y="2326727"/>
          <a:chExt cx="127837" cy="181302"/>
        </a:xfrm>
      </xdr:grpSpPr>
      <xdr:cxnSp macro="">
        <xdr:nvCxnSpPr>
          <xdr:cNvPr id="897" name="Đường nối Thẳng 896">
            <a:extLst>
              <a:ext uri="{FF2B5EF4-FFF2-40B4-BE49-F238E27FC236}">
                <a16:creationId xmlns:a16="http://schemas.microsoft.com/office/drawing/2014/main" id="{00000000-0008-0000-0100-000081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8" name="Đường nối Thẳng 897">
            <a:extLst>
              <a:ext uri="{FF2B5EF4-FFF2-40B4-BE49-F238E27FC236}">
                <a16:creationId xmlns:a16="http://schemas.microsoft.com/office/drawing/2014/main" id="{00000000-0008-0000-0100-000082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320</xdr:row>
      <xdr:rowOff>42241</xdr:rowOff>
    </xdr:from>
    <xdr:to>
      <xdr:col>11</xdr:col>
      <xdr:colOff>411930</xdr:colOff>
      <xdr:row>320</xdr:row>
      <xdr:rowOff>225613</xdr:rowOff>
    </xdr:to>
    <xdr:grpSp>
      <xdr:nvGrpSpPr>
        <xdr:cNvPr id="899" name="Nhóm 898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GrpSpPr/>
      </xdr:nvGrpSpPr>
      <xdr:grpSpPr>
        <a:xfrm>
          <a:off x="6244022" y="78650705"/>
          <a:ext cx="127837" cy="183372"/>
          <a:chOff x="9930562" y="2326727"/>
          <a:chExt cx="127837" cy="181302"/>
        </a:xfrm>
      </xdr:grpSpPr>
      <xdr:cxnSp macro="">
        <xdr:nvCxnSpPr>
          <xdr:cNvPr id="900" name="Đường nối Thẳng 899">
            <a:extLst>
              <a:ext uri="{FF2B5EF4-FFF2-40B4-BE49-F238E27FC236}">
                <a16:creationId xmlns:a16="http://schemas.microsoft.com/office/drawing/2014/main" id="{00000000-0008-0000-0100-000084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1" name="Đường nối Thẳng 900">
            <a:extLst>
              <a:ext uri="{FF2B5EF4-FFF2-40B4-BE49-F238E27FC236}">
                <a16:creationId xmlns:a16="http://schemas.microsoft.com/office/drawing/2014/main" id="{00000000-0008-0000-0100-000085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322</xdr:row>
      <xdr:rowOff>42241</xdr:rowOff>
    </xdr:from>
    <xdr:to>
      <xdr:col>11</xdr:col>
      <xdr:colOff>411930</xdr:colOff>
      <xdr:row>322</xdr:row>
      <xdr:rowOff>225613</xdr:rowOff>
    </xdr:to>
    <xdr:grpSp>
      <xdr:nvGrpSpPr>
        <xdr:cNvPr id="902" name="Nhóm 901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GrpSpPr/>
      </xdr:nvGrpSpPr>
      <xdr:grpSpPr>
        <a:xfrm>
          <a:off x="6244022" y="79140562"/>
          <a:ext cx="127837" cy="183372"/>
          <a:chOff x="9930562" y="2326727"/>
          <a:chExt cx="127837" cy="181302"/>
        </a:xfrm>
      </xdr:grpSpPr>
      <xdr:cxnSp macro="">
        <xdr:nvCxnSpPr>
          <xdr:cNvPr id="903" name="Đường nối Thẳng 902">
            <a:extLst>
              <a:ext uri="{FF2B5EF4-FFF2-40B4-BE49-F238E27FC236}">
                <a16:creationId xmlns:a16="http://schemas.microsoft.com/office/drawing/2014/main" id="{00000000-0008-0000-0100-000087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4" name="Đường nối Thẳng 903">
            <a:extLst>
              <a:ext uri="{FF2B5EF4-FFF2-40B4-BE49-F238E27FC236}">
                <a16:creationId xmlns:a16="http://schemas.microsoft.com/office/drawing/2014/main" id="{00000000-0008-0000-0100-000088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327</xdr:row>
      <xdr:rowOff>42241</xdr:rowOff>
    </xdr:from>
    <xdr:to>
      <xdr:col>11</xdr:col>
      <xdr:colOff>411930</xdr:colOff>
      <xdr:row>327</xdr:row>
      <xdr:rowOff>225613</xdr:rowOff>
    </xdr:to>
    <xdr:grpSp>
      <xdr:nvGrpSpPr>
        <xdr:cNvPr id="905" name="Nhóm 904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GrpSpPr/>
      </xdr:nvGrpSpPr>
      <xdr:grpSpPr>
        <a:xfrm>
          <a:off x="6244022" y="80365205"/>
          <a:ext cx="127837" cy="183372"/>
          <a:chOff x="9930562" y="2326727"/>
          <a:chExt cx="127837" cy="181302"/>
        </a:xfrm>
      </xdr:grpSpPr>
      <xdr:cxnSp macro="">
        <xdr:nvCxnSpPr>
          <xdr:cNvPr id="906" name="Đường nối Thẳng 905">
            <a:extLst>
              <a:ext uri="{FF2B5EF4-FFF2-40B4-BE49-F238E27FC236}">
                <a16:creationId xmlns:a16="http://schemas.microsoft.com/office/drawing/2014/main" id="{00000000-0008-0000-0100-00008A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7" name="Đường nối Thẳng 906">
            <a:extLst>
              <a:ext uri="{FF2B5EF4-FFF2-40B4-BE49-F238E27FC236}">
                <a16:creationId xmlns:a16="http://schemas.microsoft.com/office/drawing/2014/main" id="{00000000-0008-0000-0100-00008B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329</xdr:row>
      <xdr:rowOff>42241</xdr:rowOff>
    </xdr:from>
    <xdr:to>
      <xdr:col>11</xdr:col>
      <xdr:colOff>411930</xdr:colOff>
      <xdr:row>329</xdr:row>
      <xdr:rowOff>225613</xdr:rowOff>
    </xdr:to>
    <xdr:grpSp>
      <xdr:nvGrpSpPr>
        <xdr:cNvPr id="911" name="Nhóm 910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GrpSpPr/>
      </xdr:nvGrpSpPr>
      <xdr:grpSpPr>
        <a:xfrm>
          <a:off x="6244022" y="80855062"/>
          <a:ext cx="127837" cy="183372"/>
          <a:chOff x="9930562" y="2326727"/>
          <a:chExt cx="127837" cy="181302"/>
        </a:xfrm>
      </xdr:grpSpPr>
      <xdr:cxnSp macro="">
        <xdr:nvCxnSpPr>
          <xdr:cNvPr id="912" name="Đường nối Thẳng 911">
            <a:extLst>
              <a:ext uri="{FF2B5EF4-FFF2-40B4-BE49-F238E27FC236}">
                <a16:creationId xmlns:a16="http://schemas.microsoft.com/office/drawing/2014/main" id="{00000000-0008-0000-0100-000090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3" name="Đường nối Thẳng 912">
            <a:extLst>
              <a:ext uri="{FF2B5EF4-FFF2-40B4-BE49-F238E27FC236}">
                <a16:creationId xmlns:a16="http://schemas.microsoft.com/office/drawing/2014/main" id="{00000000-0008-0000-0100-000091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332</xdr:row>
      <xdr:rowOff>42241</xdr:rowOff>
    </xdr:from>
    <xdr:to>
      <xdr:col>11</xdr:col>
      <xdr:colOff>411930</xdr:colOff>
      <xdr:row>332</xdr:row>
      <xdr:rowOff>225613</xdr:rowOff>
    </xdr:to>
    <xdr:grpSp>
      <xdr:nvGrpSpPr>
        <xdr:cNvPr id="914" name="Nhóm 913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GrpSpPr/>
      </xdr:nvGrpSpPr>
      <xdr:grpSpPr>
        <a:xfrm>
          <a:off x="6244022" y="81589848"/>
          <a:ext cx="127837" cy="183372"/>
          <a:chOff x="9930562" y="2326727"/>
          <a:chExt cx="127837" cy="181302"/>
        </a:xfrm>
      </xdr:grpSpPr>
      <xdr:cxnSp macro="">
        <xdr:nvCxnSpPr>
          <xdr:cNvPr id="915" name="Đường nối Thẳng 914">
            <a:extLst>
              <a:ext uri="{FF2B5EF4-FFF2-40B4-BE49-F238E27FC236}">
                <a16:creationId xmlns:a16="http://schemas.microsoft.com/office/drawing/2014/main" id="{00000000-0008-0000-0100-000093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6" name="Đường nối Thẳng 915">
            <a:extLst>
              <a:ext uri="{FF2B5EF4-FFF2-40B4-BE49-F238E27FC236}">
                <a16:creationId xmlns:a16="http://schemas.microsoft.com/office/drawing/2014/main" id="{00000000-0008-0000-0100-000094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333</xdr:row>
      <xdr:rowOff>42241</xdr:rowOff>
    </xdr:from>
    <xdr:to>
      <xdr:col>11</xdr:col>
      <xdr:colOff>411930</xdr:colOff>
      <xdr:row>333</xdr:row>
      <xdr:rowOff>225613</xdr:rowOff>
    </xdr:to>
    <xdr:grpSp>
      <xdr:nvGrpSpPr>
        <xdr:cNvPr id="917" name="Nhóm 91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GrpSpPr/>
      </xdr:nvGrpSpPr>
      <xdr:grpSpPr>
        <a:xfrm>
          <a:off x="6244022" y="81834777"/>
          <a:ext cx="127837" cy="183372"/>
          <a:chOff x="9930562" y="2326727"/>
          <a:chExt cx="127837" cy="181302"/>
        </a:xfrm>
      </xdr:grpSpPr>
      <xdr:cxnSp macro="">
        <xdr:nvCxnSpPr>
          <xdr:cNvPr id="918" name="Đường nối Thẳng 917">
            <a:extLst>
              <a:ext uri="{FF2B5EF4-FFF2-40B4-BE49-F238E27FC236}">
                <a16:creationId xmlns:a16="http://schemas.microsoft.com/office/drawing/2014/main" id="{00000000-0008-0000-0100-000096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9" name="Đường nối Thẳng 918">
            <a:extLst>
              <a:ext uri="{FF2B5EF4-FFF2-40B4-BE49-F238E27FC236}">
                <a16:creationId xmlns:a16="http://schemas.microsoft.com/office/drawing/2014/main" id="{00000000-0008-0000-0100-000097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335</xdr:row>
      <xdr:rowOff>42241</xdr:rowOff>
    </xdr:from>
    <xdr:to>
      <xdr:col>11</xdr:col>
      <xdr:colOff>411930</xdr:colOff>
      <xdr:row>335</xdr:row>
      <xdr:rowOff>225613</xdr:rowOff>
    </xdr:to>
    <xdr:grpSp>
      <xdr:nvGrpSpPr>
        <xdr:cNvPr id="920" name="Nhóm 919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GrpSpPr/>
      </xdr:nvGrpSpPr>
      <xdr:grpSpPr>
        <a:xfrm>
          <a:off x="6244022" y="82324634"/>
          <a:ext cx="127837" cy="183372"/>
          <a:chOff x="9930562" y="2326727"/>
          <a:chExt cx="127837" cy="181302"/>
        </a:xfrm>
      </xdr:grpSpPr>
      <xdr:cxnSp macro="">
        <xdr:nvCxnSpPr>
          <xdr:cNvPr id="921" name="Đường nối Thẳng 920">
            <a:extLst>
              <a:ext uri="{FF2B5EF4-FFF2-40B4-BE49-F238E27FC236}">
                <a16:creationId xmlns:a16="http://schemas.microsoft.com/office/drawing/2014/main" id="{00000000-0008-0000-0100-000099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2" name="Đường nối Thẳng 921">
            <a:extLst>
              <a:ext uri="{FF2B5EF4-FFF2-40B4-BE49-F238E27FC236}">
                <a16:creationId xmlns:a16="http://schemas.microsoft.com/office/drawing/2014/main" id="{00000000-0008-0000-0100-00009A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338</xdr:row>
      <xdr:rowOff>42241</xdr:rowOff>
    </xdr:from>
    <xdr:to>
      <xdr:col>11</xdr:col>
      <xdr:colOff>411930</xdr:colOff>
      <xdr:row>338</xdr:row>
      <xdr:rowOff>225613</xdr:rowOff>
    </xdr:to>
    <xdr:grpSp>
      <xdr:nvGrpSpPr>
        <xdr:cNvPr id="923" name="Nhóm 922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GrpSpPr/>
      </xdr:nvGrpSpPr>
      <xdr:grpSpPr>
        <a:xfrm>
          <a:off x="6244022" y="83059420"/>
          <a:ext cx="127837" cy="183372"/>
          <a:chOff x="9930562" y="2326727"/>
          <a:chExt cx="127837" cy="181302"/>
        </a:xfrm>
      </xdr:grpSpPr>
      <xdr:cxnSp macro="">
        <xdr:nvCxnSpPr>
          <xdr:cNvPr id="924" name="Đường nối Thẳng 923">
            <a:extLst>
              <a:ext uri="{FF2B5EF4-FFF2-40B4-BE49-F238E27FC236}">
                <a16:creationId xmlns:a16="http://schemas.microsoft.com/office/drawing/2014/main" id="{00000000-0008-0000-0100-00009C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5" name="Đường nối Thẳng 924">
            <a:extLst>
              <a:ext uri="{FF2B5EF4-FFF2-40B4-BE49-F238E27FC236}">
                <a16:creationId xmlns:a16="http://schemas.microsoft.com/office/drawing/2014/main" id="{00000000-0008-0000-0100-00009D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341</xdr:row>
      <xdr:rowOff>42241</xdr:rowOff>
    </xdr:from>
    <xdr:to>
      <xdr:col>11</xdr:col>
      <xdr:colOff>411930</xdr:colOff>
      <xdr:row>341</xdr:row>
      <xdr:rowOff>225613</xdr:rowOff>
    </xdr:to>
    <xdr:grpSp>
      <xdr:nvGrpSpPr>
        <xdr:cNvPr id="926" name="Nhóm 925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GrpSpPr/>
      </xdr:nvGrpSpPr>
      <xdr:grpSpPr>
        <a:xfrm>
          <a:off x="6244022" y="83794205"/>
          <a:ext cx="127837" cy="183372"/>
          <a:chOff x="9930562" y="2326727"/>
          <a:chExt cx="127837" cy="181302"/>
        </a:xfrm>
      </xdr:grpSpPr>
      <xdr:cxnSp macro="">
        <xdr:nvCxnSpPr>
          <xdr:cNvPr id="927" name="Đường nối Thẳng 926">
            <a:extLst>
              <a:ext uri="{FF2B5EF4-FFF2-40B4-BE49-F238E27FC236}">
                <a16:creationId xmlns:a16="http://schemas.microsoft.com/office/drawing/2014/main" id="{00000000-0008-0000-0100-00009F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8" name="Đường nối Thẳng 927">
            <a:extLst>
              <a:ext uri="{FF2B5EF4-FFF2-40B4-BE49-F238E27FC236}">
                <a16:creationId xmlns:a16="http://schemas.microsoft.com/office/drawing/2014/main" id="{00000000-0008-0000-0100-0000A0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344</xdr:row>
      <xdr:rowOff>42241</xdr:rowOff>
    </xdr:from>
    <xdr:to>
      <xdr:col>11</xdr:col>
      <xdr:colOff>411930</xdr:colOff>
      <xdr:row>344</xdr:row>
      <xdr:rowOff>225613</xdr:rowOff>
    </xdr:to>
    <xdr:grpSp>
      <xdr:nvGrpSpPr>
        <xdr:cNvPr id="929" name="Nhóm 928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GrpSpPr/>
      </xdr:nvGrpSpPr>
      <xdr:grpSpPr>
        <a:xfrm>
          <a:off x="6244022" y="84528991"/>
          <a:ext cx="127837" cy="183372"/>
          <a:chOff x="9930562" y="2326727"/>
          <a:chExt cx="127837" cy="181302"/>
        </a:xfrm>
      </xdr:grpSpPr>
      <xdr:cxnSp macro="">
        <xdr:nvCxnSpPr>
          <xdr:cNvPr id="930" name="Đường nối Thẳng 929">
            <a:extLst>
              <a:ext uri="{FF2B5EF4-FFF2-40B4-BE49-F238E27FC236}">
                <a16:creationId xmlns:a16="http://schemas.microsoft.com/office/drawing/2014/main" id="{00000000-0008-0000-0100-0000A2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1" name="Đường nối Thẳng 930">
            <a:extLst>
              <a:ext uri="{FF2B5EF4-FFF2-40B4-BE49-F238E27FC236}">
                <a16:creationId xmlns:a16="http://schemas.microsoft.com/office/drawing/2014/main" id="{00000000-0008-0000-0100-0000A3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346</xdr:row>
      <xdr:rowOff>42241</xdr:rowOff>
    </xdr:from>
    <xdr:to>
      <xdr:col>11</xdr:col>
      <xdr:colOff>411930</xdr:colOff>
      <xdr:row>346</xdr:row>
      <xdr:rowOff>225613</xdr:rowOff>
    </xdr:to>
    <xdr:grpSp>
      <xdr:nvGrpSpPr>
        <xdr:cNvPr id="932" name="Nhóm 931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GrpSpPr/>
      </xdr:nvGrpSpPr>
      <xdr:grpSpPr>
        <a:xfrm>
          <a:off x="6244022" y="85018848"/>
          <a:ext cx="127837" cy="183372"/>
          <a:chOff x="9930562" y="2326727"/>
          <a:chExt cx="127837" cy="181302"/>
        </a:xfrm>
      </xdr:grpSpPr>
      <xdr:cxnSp macro="">
        <xdr:nvCxnSpPr>
          <xdr:cNvPr id="933" name="Đường nối Thẳng 932">
            <a:extLst>
              <a:ext uri="{FF2B5EF4-FFF2-40B4-BE49-F238E27FC236}">
                <a16:creationId xmlns:a16="http://schemas.microsoft.com/office/drawing/2014/main" id="{00000000-0008-0000-0100-0000A5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4" name="Đường nối Thẳng 933">
            <a:extLst>
              <a:ext uri="{FF2B5EF4-FFF2-40B4-BE49-F238E27FC236}">
                <a16:creationId xmlns:a16="http://schemas.microsoft.com/office/drawing/2014/main" id="{00000000-0008-0000-0100-0000A6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347</xdr:row>
      <xdr:rowOff>42241</xdr:rowOff>
    </xdr:from>
    <xdr:to>
      <xdr:col>11</xdr:col>
      <xdr:colOff>411930</xdr:colOff>
      <xdr:row>347</xdr:row>
      <xdr:rowOff>225613</xdr:rowOff>
    </xdr:to>
    <xdr:grpSp>
      <xdr:nvGrpSpPr>
        <xdr:cNvPr id="935" name="Nhóm 934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GrpSpPr/>
      </xdr:nvGrpSpPr>
      <xdr:grpSpPr>
        <a:xfrm>
          <a:off x="6244022" y="85263777"/>
          <a:ext cx="127837" cy="183372"/>
          <a:chOff x="9930562" y="2326727"/>
          <a:chExt cx="127837" cy="181302"/>
        </a:xfrm>
      </xdr:grpSpPr>
      <xdr:cxnSp macro="">
        <xdr:nvCxnSpPr>
          <xdr:cNvPr id="936" name="Đường nối Thẳng 935">
            <a:extLst>
              <a:ext uri="{FF2B5EF4-FFF2-40B4-BE49-F238E27FC236}">
                <a16:creationId xmlns:a16="http://schemas.microsoft.com/office/drawing/2014/main" id="{00000000-0008-0000-0100-0000A8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7" name="Đường nối Thẳng 936">
            <a:extLst>
              <a:ext uri="{FF2B5EF4-FFF2-40B4-BE49-F238E27FC236}">
                <a16:creationId xmlns:a16="http://schemas.microsoft.com/office/drawing/2014/main" id="{00000000-0008-0000-0100-0000A9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348</xdr:row>
      <xdr:rowOff>42241</xdr:rowOff>
    </xdr:from>
    <xdr:to>
      <xdr:col>11</xdr:col>
      <xdr:colOff>411930</xdr:colOff>
      <xdr:row>348</xdr:row>
      <xdr:rowOff>225613</xdr:rowOff>
    </xdr:to>
    <xdr:grpSp>
      <xdr:nvGrpSpPr>
        <xdr:cNvPr id="938" name="Nhóm 937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GrpSpPr/>
      </xdr:nvGrpSpPr>
      <xdr:grpSpPr>
        <a:xfrm>
          <a:off x="6244022" y="85508705"/>
          <a:ext cx="127837" cy="183372"/>
          <a:chOff x="9930562" y="2326727"/>
          <a:chExt cx="127837" cy="181302"/>
        </a:xfrm>
      </xdr:grpSpPr>
      <xdr:cxnSp macro="">
        <xdr:nvCxnSpPr>
          <xdr:cNvPr id="939" name="Đường nối Thẳng 938">
            <a:extLst>
              <a:ext uri="{FF2B5EF4-FFF2-40B4-BE49-F238E27FC236}">
                <a16:creationId xmlns:a16="http://schemas.microsoft.com/office/drawing/2014/main" id="{00000000-0008-0000-0100-0000AB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0" name="Đường nối Thẳng 939">
            <a:extLst>
              <a:ext uri="{FF2B5EF4-FFF2-40B4-BE49-F238E27FC236}">
                <a16:creationId xmlns:a16="http://schemas.microsoft.com/office/drawing/2014/main" id="{00000000-0008-0000-0100-0000AC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352</xdr:row>
      <xdr:rowOff>42241</xdr:rowOff>
    </xdr:from>
    <xdr:to>
      <xdr:col>11</xdr:col>
      <xdr:colOff>411930</xdr:colOff>
      <xdr:row>352</xdr:row>
      <xdr:rowOff>225613</xdr:rowOff>
    </xdr:to>
    <xdr:grpSp>
      <xdr:nvGrpSpPr>
        <xdr:cNvPr id="944" name="Nhóm 943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GrpSpPr/>
      </xdr:nvGrpSpPr>
      <xdr:grpSpPr>
        <a:xfrm>
          <a:off x="6244022" y="86488420"/>
          <a:ext cx="127837" cy="183372"/>
          <a:chOff x="9930562" y="2326727"/>
          <a:chExt cx="127837" cy="181302"/>
        </a:xfrm>
      </xdr:grpSpPr>
      <xdr:cxnSp macro="">
        <xdr:nvCxnSpPr>
          <xdr:cNvPr id="945" name="Đường nối Thẳng 944">
            <a:extLst>
              <a:ext uri="{FF2B5EF4-FFF2-40B4-BE49-F238E27FC236}">
                <a16:creationId xmlns:a16="http://schemas.microsoft.com/office/drawing/2014/main" id="{00000000-0008-0000-0100-0000B1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6" name="Đường nối Thẳng 945">
            <a:extLst>
              <a:ext uri="{FF2B5EF4-FFF2-40B4-BE49-F238E27FC236}">
                <a16:creationId xmlns:a16="http://schemas.microsoft.com/office/drawing/2014/main" id="{00000000-0008-0000-0100-0000B2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353</xdr:row>
      <xdr:rowOff>42241</xdr:rowOff>
    </xdr:from>
    <xdr:to>
      <xdr:col>11</xdr:col>
      <xdr:colOff>411930</xdr:colOff>
      <xdr:row>353</xdr:row>
      <xdr:rowOff>225613</xdr:rowOff>
    </xdr:to>
    <xdr:grpSp>
      <xdr:nvGrpSpPr>
        <xdr:cNvPr id="947" name="Nhóm 94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GrpSpPr/>
      </xdr:nvGrpSpPr>
      <xdr:grpSpPr>
        <a:xfrm>
          <a:off x="6244022" y="86733348"/>
          <a:ext cx="127837" cy="183372"/>
          <a:chOff x="9930562" y="2326727"/>
          <a:chExt cx="127837" cy="181302"/>
        </a:xfrm>
      </xdr:grpSpPr>
      <xdr:cxnSp macro="">
        <xdr:nvCxnSpPr>
          <xdr:cNvPr id="948" name="Đường nối Thẳng 947">
            <a:extLst>
              <a:ext uri="{FF2B5EF4-FFF2-40B4-BE49-F238E27FC236}">
                <a16:creationId xmlns:a16="http://schemas.microsoft.com/office/drawing/2014/main" id="{00000000-0008-0000-0100-0000B4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9" name="Đường nối Thẳng 948">
            <a:extLst>
              <a:ext uri="{FF2B5EF4-FFF2-40B4-BE49-F238E27FC236}">
                <a16:creationId xmlns:a16="http://schemas.microsoft.com/office/drawing/2014/main" id="{00000000-0008-0000-0100-0000B5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354</xdr:row>
      <xdr:rowOff>42241</xdr:rowOff>
    </xdr:from>
    <xdr:to>
      <xdr:col>11</xdr:col>
      <xdr:colOff>411930</xdr:colOff>
      <xdr:row>354</xdr:row>
      <xdr:rowOff>225613</xdr:rowOff>
    </xdr:to>
    <xdr:grpSp>
      <xdr:nvGrpSpPr>
        <xdr:cNvPr id="950" name="Nhóm 949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GrpSpPr/>
      </xdr:nvGrpSpPr>
      <xdr:grpSpPr>
        <a:xfrm>
          <a:off x="6244022" y="86978277"/>
          <a:ext cx="127837" cy="183372"/>
          <a:chOff x="9930562" y="2326727"/>
          <a:chExt cx="127837" cy="181302"/>
        </a:xfrm>
      </xdr:grpSpPr>
      <xdr:cxnSp macro="">
        <xdr:nvCxnSpPr>
          <xdr:cNvPr id="951" name="Đường nối Thẳng 950">
            <a:extLst>
              <a:ext uri="{FF2B5EF4-FFF2-40B4-BE49-F238E27FC236}">
                <a16:creationId xmlns:a16="http://schemas.microsoft.com/office/drawing/2014/main" id="{00000000-0008-0000-0100-0000B7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2" name="Đường nối Thẳng 951">
            <a:extLst>
              <a:ext uri="{FF2B5EF4-FFF2-40B4-BE49-F238E27FC236}">
                <a16:creationId xmlns:a16="http://schemas.microsoft.com/office/drawing/2014/main" id="{00000000-0008-0000-0100-0000B8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358</xdr:row>
      <xdr:rowOff>42241</xdr:rowOff>
    </xdr:from>
    <xdr:to>
      <xdr:col>11</xdr:col>
      <xdr:colOff>411930</xdr:colOff>
      <xdr:row>358</xdr:row>
      <xdr:rowOff>225613</xdr:rowOff>
    </xdr:to>
    <xdr:grpSp>
      <xdr:nvGrpSpPr>
        <xdr:cNvPr id="953" name="Nhóm 952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GrpSpPr/>
      </xdr:nvGrpSpPr>
      <xdr:grpSpPr>
        <a:xfrm>
          <a:off x="6244022" y="87957991"/>
          <a:ext cx="127837" cy="183372"/>
          <a:chOff x="9930562" y="2326727"/>
          <a:chExt cx="127837" cy="181302"/>
        </a:xfrm>
      </xdr:grpSpPr>
      <xdr:cxnSp macro="">
        <xdr:nvCxnSpPr>
          <xdr:cNvPr id="954" name="Đường nối Thẳng 953">
            <a:extLst>
              <a:ext uri="{FF2B5EF4-FFF2-40B4-BE49-F238E27FC236}">
                <a16:creationId xmlns:a16="http://schemas.microsoft.com/office/drawing/2014/main" id="{00000000-0008-0000-0100-0000BA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5" name="Đường nối Thẳng 954">
            <a:extLst>
              <a:ext uri="{FF2B5EF4-FFF2-40B4-BE49-F238E27FC236}">
                <a16:creationId xmlns:a16="http://schemas.microsoft.com/office/drawing/2014/main" id="{00000000-0008-0000-0100-0000BB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360</xdr:row>
      <xdr:rowOff>42241</xdr:rowOff>
    </xdr:from>
    <xdr:to>
      <xdr:col>11</xdr:col>
      <xdr:colOff>411930</xdr:colOff>
      <xdr:row>360</xdr:row>
      <xdr:rowOff>225613</xdr:rowOff>
    </xdr:to>
    <xdr:grpSp>
      <xdr:nvGrpSpPr>
        <xdr:cNvPr id="956" name="Nhóm 955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GrpSpPr/>
      </xdr:nvGrpSpPr>
      <xdr:grpSpPr>
        <a:xfrm>
          <a:off x="6244022" y="88447848"/>
          <a:ext cx="127837" cy="183372"/>
          <a:chOff x="9930562" y="2326727"/>
          <a:chExt cx="127837" cy="181302"/>
        </a:xfrm>
      </xdr:grpSpPr>
      <xdr:cxnSp macro="">
        <xdr:nvCxnSpPr>
          <xdr:cNvPr id="957" name="Đường nối Thẳng 956">
            <a:extLst>
              <a:ext uri="{FF2B5EF4-FFF2-40B4-BE49-F238E27FC236}">
                <a16:creationId xmlns:a16="http://schemas.microsoft.com/office/drawing/2014/main" id="{00000000-0008-0000-0100-0000BD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8" name="Đường nối Thẳng 957">
            <a:extLst>
              <a:ext uri="{FF2B5EF4-FFF2-40B4-BE49-F238E27FC236}">
                <a16:creationId xmlns:a16="http://schemas.microsoft.com/office/drawing/2014/main" id="{00000000-0008-0000-0100-0000BE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363</xdr:row>
      <xdr:rowOff>42241</xdr:rowOff>
    </xdr:from>
    <xdr:to>
      <xdr:col>11</xdr:col>
      <xdr:colOff>411930</xdr:colOff>
      <xdr:row>363</xdr:row>
      <xdr:rowOff>225613</xdr:rowOff>
    </xdr:to>
    <xdr:grpSp>
      <xdr:nvGrpSpPr>
        <xdr:cNvPr id="959" name="Nhóm 958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GrpSpPr/>
      </xdr:nvGrpSpPr>
      <xdr:grpSpPr>
        <a:xfrm>
          <a:off x="6244022" y="89182634"/>
          <a:ext cx="127837" cy="183372"/>
          <a:chOff x="9930562" y="2326727"/>
          <a:chExt cx="127837" cy="181302"/>
        </a:xfrm>
      </xdr:grpSpPr>
      <xdr:cxnSp macro="">
        <xdr:nvCxnSpPr>
          <xdr:cNvPr id="960" name="Đường nối Thẳng 959">
            <a:extLst>
              <a:ext uri="{FF2B5EF4-FFF2-40B4-BE49-F238E27FC236}">
                <a16:creationId xmlns:a16="http://schemas.microsoft.com/office/drawing/2014/main" id="{00000000-0008-0000-0100-0000C0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1" name="Đường nối Thẳng 960">
            <a:extLst>
              <a:ext uri="{FF2B5EF4-FFF2-40B4-BE49-F238E27FC236}">
                <a16:creationId xmlns:a16="http://schemas.microsoft.com/office/drawing/2014/main" id="{00000000-0008-0000-0100-0000C1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289</xdr:row>
      <xdr:rowOff>42241</xdr:rowOff>
    </xdr:from>
    <xdr:to>
      <xdr:col>11</xdr:col>
      <xdr:colOff>411930</xdr:colOff>
      <xdr:row>289</xdr:row>
      <xdr:rowOff>225613</xdr:rowOff>
    </xdr:to>
    <xdr:grpSp>
      <xdr:nvGrpSpPr>
        <xdr:cNvPr id="962" name="Nhóm 961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GrpSpPr/>
      </xdr:nvGrpSpPr>
      <xdr:grpSpPr>
        <a:xfrm>
          <a:off x="6244022" y="71057920"/>
          <a:ext cx="127837" cy="183372"/>
          <a:chOff x="9930562" y="2326727"/>
          <a:chExt cx="127837" cy="181302"/>
        </a:xfrm>
      </xdr:grpSpPr>
      <xdr:cxnSp macro="">
        <xdr:nvCxnSpPr>
          <xdr:cNvPr id="963" name="Đường nối Thẳng 962">
            <a:extLst>
              <a:ext uri="{FF2B5EF4-FFF2-40B4-BE49-F238E27FC236}">
                <a16:creationId xmlns:a16="http://schemas.microsoft.com/office/drawing/2014/main" id="{00000000-0008-0000-0100-0000C3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4" name="Đường nối Thẳng 963">
            <a:extLst>
              <a:ext uri="{FF2B5EF4-FFF2-40B4-BE49-F238E27FC236}">
                <a16:creationId xmlns:a16="http://schemas.microsoft.com/office/drawing/2014/main" id="{00000000-0008-0000-0100-0000C4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328</xdr:row>
      <xdr:rowOff>42242</xdr:rowOff>
    </xdr:from>
    <xdr:to>
      <xdr:col>12</xdr:col>
      <xdr:colOff>472909</xdr:colOff>
      <xdr:row>328</xdr:row>
      <xdr:rowOff>223544</xdr:rowOff>
    </xdr:to>
    <xdr:grpSp>
      <xdr:nvGrpSpPr>
        <xdr:cNvPr id="971" name="Nhóm 970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GrpSpPr/>
      </xdr:nvGrpSpPr>
      <xdr:grpSpPr>
        <a:xfrm>
          <a:off x="7058203" y="80610135"/>
          <a:ext cx="136635" cy="181302"/>
          <a:chOff x="10281744" y="1872155"/>
          <a:chExt cx="136635" cy="181302"/>
        </a:xfrm>
      </xdr:grpSpPr>
      <xdr:cxnSp macro="">
        <xdr:nvCxnSpPr>
          <xdr:cNvPr id="972" name="Đường nối Thẳng 971">
            <a:extLst>
              <a:ext uri="{FF2B5EF4-FFF2-40B4-BE49-F238E27FC236}">
                <a16:creationId xmlns:a16="http://schemas.microsoft.com/office/drawing/2014/main" id="{00000000-0008-0000-0100-0000CC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3" name="Đường nối Thẳng 972">
            <a:extLst>
              <a:ext uri="{FF2B5EF4-FFF2-40B4-BE49-F238E27FC236}">
                <a16:creationId xmlns:a16="http://schemas.microsoft.com/office/drawing/2014/main" id="{00000000-0008-0000-0100-0000CD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337</xdr:row>
      <xdr:rowOff>42242</xdr:rowOff>
    </xdr:from>
    <xdr:to>
      <xdr:col>12</xdr:col>
      <xdr:colOff>472909</xdr:colOff>
      <xdr:row>337</xdr:row>
      <xdr:rowOff>223544</xdr:rowOff>
    </xdr:to>
    <xdr:grpSp>
      <xdr:nvGrpSpPr>
        <xdr:cNvPr id="974" name="Nhóm 973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GrpSpPr/>
      </xdr:nvGrpSpPr>
      <xdr:grpSpPr>
        <a:xfrm>
          <a:off x="7058203" y="82814492"/>
          <a:ext cx="136635" cy="181302"/>
          <a:chOff x="10281744" y="1872155"/>
          <a:chExt cx="136635" cy="181302"/>
        </a:xfrm>
      </xdr:grpSpPr>
      <xdr:cxnSp macro="">
        <xdr:nvCxnSpPr>
          <xdr:cNvPr id="975" name="Đường nối Thẳng 974">
            <a:extLst>
              <a:ext uri="{FF2B5EF4-FFF2-40B4-BE49-F238E27FC236}">
                <a16:creationId xmlns:a16="http://schemas.microsoft.com/office/drawing/2014/main" id="{00000000-0008-0000-0100-0000CF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6" name="Đường nối Thẳng 975">
            <a:extLst>
              <a:ext uri="{FF2B5EF4-FFF2-40B4-BE49-F238E27FC236}">
                <a16:creationId xmlns:a16="http://schemas.microsoft.com/office/drawing/2014/main" id="{00000000-0008-0000-0100-0000D0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194</xdr:row>
      <xdr:rowOff>42241</xdr:rowOff>
    </xdr:from>
    <xdr:to>
      <xdr:col>11</xdr:col>
      <xdr:colOff>411930</xdr:colOff>
      <xdr:row>194</xdr:row>
      <xdr:rowOff>225613</xdr:rowOff>
    </xdr:to>
    <xdr:grpSp>
      <xdr:nvGrpSpPr>
        <xdr:cNvPr id="977" name="Nhóm 988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GrpSpPr/>
      </xdr:nvGrpSpPr>
      <xdr:grpSpPr>
        <a:xfrm>
          <a:off x="6244022" y="47789705"/>
          <a:ext cx="127837" cy="183372"/>
          <a:chOff x="9930562" y="2326727"/>
          <a:chExt cx="127837" cy="181302"/>
        </a:xfrm>
      </xdr:grpSpPr>
      <xdr:cxnSp macro="">
        <xdr:nvCxnSpPr>
          <xdr:cNvPr id="978" name="Đường nối Thẳng 989">
            <a:extLst>
              <a:ext uri="{FF2B5EF4-FFF2-40B4-BE49-F238E27FC236}">
                <a16:creationId xmlns:a16="http://schemas.microsoft.com/office/drawing/2014/main" id="{00000000-0008-0000-0100-0000D2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9" name="Đường nối Thẳng 990">
            <a:extLst>
              <a:ext uri="{FF2B5EF4-FFF2-40B4-BE49-F238E27FC236}">
                <a16:creationId xmlns:a16="http://schemas.microsoft.com/office/drawing/2014/main" id="{00000000-0008-0000-0100-0000D3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195</xdr:row>
      <xdr:rowOff>42242</xdr:rowOff>
    </xdr:from>
    <xdr:to>
      <xdr:col>12</xdr:col>
      <xdr:colOff>472909</xdr:colOff>
      <xdr:row>195</xdr:row>
      <xdr:rowOff>223544</xdr:rowOff>
    </xdr:to>
    <xdr:grpSp>
      <xdr:nvGrpSpPr>
        <xdr:cNvPr id="980" name="Nhóm 991">
          <a:extLst>
            <a:ext uri="{FF2B5EF4-FFF2-40B4-BE49-F238E27FC236}">
              <a16:creationId xmlns:a16="http://schemas.microsoft.com/office/drawing/2014/main" id="{00000000-0008-0000-0100-0000D4030000}"/>
            </a:ext>
          </a:extLst>
        </xdr:cNvPr>
        <xdr:cNvGrpSpPr/>
      </xdr:nvGrpSpPr>
      <xdr:grpSpPr>
        <a:xfrm>
          <a:off x="7058203" y="48034635"/>
          <a:ext cx="136635" cy="181302"/>
          <a:chOff x="10281744" y="1872155"/>
          <a:chExt cx="136635" cy="181302"/>
        </a:xfrm>
      </xdr:grpSpPr>
      <xdr:cxnSp macro="">
        <xdr:nvCxnSpPr>
          <xdr:cNvPr id="981" name="Đường nối Thẳng 992">
            <a:extLst>
              <a:ext uri="{FF2B5EF4-FFF2-40B4-BE49-F238E27FC236}">
                <a16:creationId xmlns:a16="http://schemas.microsoft.com/office/drawing/2014/main" id="{00000000-0008-0000-0100-0000D5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2" name="Đường nối Thẳng 993">
            <a:extLst>
              <a:ext uri="{FF2B5EF4-FFF2-40B4-BE49-F238E27FC236}">
                <a16:creationId xmlns:a16="http://schemas.microsoft.com/office/drawing/2014/main" id="{00000000-0008-0000-0100-0000D6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197</xdr:row>
      <xdr:rowOff>42241</xdr:rowOff>
    </xdr:from>
    <xdr:to>
      <xdr:col>11</xdr:col>
      <xdr:colOff>411930</xdr:colOff>
      <xdr:row>197</xdr:row>
      <xdr:rowOff>225613</xdr:rowOff>
    </xdr:to>
    <xdr:grpSp>
      <xdr:nvGrpSpPr>
        <xdr:cNvPr id="983" name="Nhóm 982">
          <a:extLst>
            <a:ext uri="{FF2B5EF4-FFF2-40B4-BE49-F238E27FC236}">
              <a16:creationId xmlns:a16="http://schemas.microsoft.com/office/drawing/2014/main" id="{00000000-0008-0000-0100-0000D7030000}"/>
            </a:ext>
          </a:extLst>
        </xdr:cNvPr>
        <xdr:cNvGrpSpPr/>
      </xdr:nvGrpSpPr>
      <xdr:grpSpPr>
        <a:xfrm>
          <a:off x="6244022" y="48524491"/>
          <a:ext cx="127837" cy="183372"/>
          <a:chOff x="9930562" y="2326727"/>
          <a:chExt cx="127837" cy="181302"/>
        </a:xfrm>
      </xdr:grpSpPr>
      <xdr:cxnSp macro="">
        <xdr:nvCxnSpPr>
          <xdr:cNvPr id="984" name="Đường nối Thẳng 983">
            <a:extLst>
              <a:ext uri="{FF2B5EF4-FFF2-40B4-BE49-F238E27FC236}">
                <a16:creationId xmlns:a16="http://schemas.microsoft.com/office/drawing/2014/main" id="{00000000-0008-0000-0100-0000D8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5" name="Đường nối Thẳng 984">
            <a:extLst>
              <a:ext uri="{FF2B5EF4-FFF2-40B4-BE49-F238E27FC236}">
                <a16:creationId xmlns:a16="http://schemas.microsoft.com/office/drawing/2014/main" id="{00000000-0008-0000-0100-0000D9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198</xdr:row>
      <xdr:rowOff>42242</xdr:rowOff>
    </xdr:from>
    <xdr:to>
      <xdr:col>12</xdr:col>
      <xdr:colOff>472909</xdr:colOff>
      <xdr:row>198</xdr:row>
      <xdr:rowOff>223544</xdr:rowOff>
    </xdr:to>
    <xdr:grpSp>
      <xdr:nvGrpSpPr>
        <xdr:cNvPr id="986" name="Nhóm 985">
          <a:extLst>
            <a:ext uri="{FF2B5EF4-FFF2-40B4-BE49-F238E27FC236}">
              <a16:creationId xmlns:a16="http://schemas.microsoft.com/office/drawing/2014/main" id="{00000000-0008-0000-0100-0000DA030000}"/>
            </a:ext>
          </a:extLst>
        </xdr:cNvPr>
        <xdr:cNvGrpSpPr/>
      </xdr:nvGrpSpPr>
      <xdr:grpSpPr>
        <a:xfrm>
          <a:off x="7058203" y="48769421"/>
          <a:ext cx="136635" cy="181302"/>
          <a:chOff x="10281744" y="1872155"/>
          <a:chExt cx="136635" cy="181302"/>
        </a:xfrm>
      </xdr:grpSpPr>
      <xdr:cxnSp macro="">
        <xdr:nvCxnSpPr>
          <xdr:cNvPr id="987" name="Đường nối Thẳng 986">
            <a:extLst>
              <a:ext uri="{FF2B5EF4-FFF2-40B4-BE49-F238E27FC236}">
                <a16:creationId xmlns:a16="http://schemas.microsoft.com/office/drawing/2014/main" id="{00000000-0008-0000-0100-0000DB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8" name="Đường nối Thẳng 987">
            <a:extLst>
              <a:ext uri="{FF2B5EF4-FFF2-40B4-BE49-F238E27FC236}">
                <a16:creationId xmlns:a16="http://schemas.microsoft.com/office/drawing/2014/main" id="{00000000-0008-0000-0100-0000DC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199</xdr:row>
      <xdr:rowOff>42241</xdr:rowOff>
    </xdr:from>
    <xdr:to>
      <xdr:col>11</xdr:col>
      <xdr:colOff>411930</xdr:colOff>
      <xdr:row>199</xdr:row>
      <xdr:rowOff>225613</xdr:rowOff>
    </xdr:to>
    <xdr:grpSp>
      <xdr:nvGrpSpPr>
        <xdr:cNvPr id="989" name="Nhóm 976">
          <a:extLst>
            <a:ext uri="{FF2B5EF4-FFF2-40B4-BE49-F238E27FC236}">
              <a16:creationId xmlns:a16="http://schemas.microsoft.com/office/drawing/2014/main" id="{00000000-0008-0000-0100-0000DD030000}"/>
            </a:ext>
          </a:extLst>
        </xdr:cNvPr>
        <xdr:cNvGrpSpPr/>
      </xdr:nvGrpSpPr>
      <xdr:grpSpPr>
        <a:xfrm>
          <a:off x="6244022" y="49014348"/>
          <a:ext cx="127837" cy="183372"/>
          <a:chOff x="9930562" y="2326727"/>
          <a:chExt cx="127837" cy="181302"/>
        </a:xfrm>
      </xdr:grpSpPr>
      <xdr:cxnSp macro="">
        <xdr:nvCxnSpPr>
          <xdr:cNvPr id="990" name="Đường nối Thẳng 977">
            <a:extLst>
              <a:ext uri="{FF2B5EF4-FFF2-40B4-BE49-F238E27FC236}">
                <a16:creationId xmlns:a16="http://schemas.microsoft.com/office/drawing/2014/main" id="{00000000-0008-0000-0100-0000DE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1" name="Đường nối Thẳng 978">
            <a:extLst>
              <a:ext uri="{FF2B5EF4-FFF2-40B4-BE49-F238E27FC236}">
                <a16:creationId xmlns:a16="http://schemas.microsoft.com/office/drawing/2014/main" id="{00000000-0008-0000-0100-0000DF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200</xdr:row>
      <xdr:rowOff>42242</xdr:rowOff>
    </xdr:from>
    <xdr:to>
      <xdr:col>12</xdr:col>
      <xdr:colOff>472909</xdr:colOff>
      <xdr:row>200</xdr:row>
      <xdr:rowOff>223544</xdr:rowOff>
    </xdr:to>
    <xdr:grpSp>
      <xdr:nvGrpSpPr>
        <xdr:cNvPr id="992" name="Nhóm 979">
          <a:extLs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GrpSpPr/>
      </xdr:nvGrpSpPr>
      <xdr:grpSpPr>
        <a:xfrm>
          <a:off x="7058203" y="49259278"/>
          <a:ext cx="136635" cy="181302"/>
          <a:chOff x="10281744" y="1872155"/>
          <a:chExt cx="136635" cy="181302"/>
        </a:xfrm>
      </xdr:grpSpPr>
      <xdr:cxnSp macro="">
        <xdr:nvCxnSpPr>
          <xdr:cNvPr id="993" name="Đường nối Thẳng 980">
            <a:extLst>
              <a:ext uri="{FF2B5EF4-FFF2-40B4-BE49-F238E27FC236}">
                <a16:creationId xmlns:a16="http://schemas.microsoft.com/office/drawing/2014/main" id="{00000000-0008-0000-0100-0000E1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4" name="Đường nối Thẳng 981">
            <a:extLst>
              <a:ext uri="{FF2B5EF4-FFF2-40B4-BE49-F238E27FC236}">
                <a16:creationId xmlns:a16="http://schemas.microsoft.com/office/drawing/2014/main" id="{00000000-0008-0000-0100-0000E2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12</xdr:row>
      <xdr:rowOff>42241</xdr:rowOff>
    </xdr:from>
    <xdr:to>
      <xdr:col>11</xdr:col>
      <xdr:colOff>411930</xdr:colOff>
      <xdr:row>12</xdr:row>
      <xdr:rowOff>225613</xdr:rowOff>
    </xdr:to>
    <xdr:grpSp>
      <xdr:nvGrpSpPr>
        <xdr:cNvPr id="965" name="Nhóm 13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GrpSpPr/>
      </xdr:nvGrpSpPr>
      <xdr:grpSpPr>
        <a:xfrm>
          <a:off x="6244022" y="3212705"/>
          <a:ext cx="127837" cy="183372"/>
          <a:chOff x="9930562" y="2326727"/>
          <a:chExt cx="127837" cy="181302"/>
        </a:xfrm>
      </xdr:grpSpPr>
      <xdr:cxnSp macro="">
        <xdr:nvCxnSpPr>
          <xdr:cNvPr id="966" name="Đường nối Thẳng 14">
            <a:extLst>
              <a:ext uri="{FF2B5EF4-FFF2-40B4-BE49-F238E27FC236}">
                <a16:creationId xmlns:a16="http://schemas.microsoft.com/office/drawing/2014/main" id="{00000000-0008-0000-0100-0000C6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7" name="Đường nối Thẳng 15">
            <a:extLst>
              <a:ext uri="{FF2B5EF4-FFF2-40B4-BE49-F238E27FC236}">
                <a16:creationId xmlns:a16="http://schemas.microsoft.com/office/drawing/2014/main" id="{00000000-0008-0000-0100-0000C7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107</xdr:row>
      <xdr:rowOff>42241</xdr:rowOff>
    </xdr:from>
    <xdr:to>
      <xdr:col>11</xdr:col>
      <xdr:colOff>411930</xdr:colOff>
      <xdr:row>107</xdr:row>
      <xdr:rowOff>225613</xdr:rowOff>
    </xdr:to>
    <xdr:grpSp>
      <xdr:nvGrpSpPr>
        <xdr:cNvPr id="968" name="Nhóm 967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GrpSpPr/>
      </xdr:nvGrpSpPr>
      <xdr:grpSpPr>
        <a:xfrm>
          <a:off x="6244022" y="26480920"/>
          <a:ext cx="127837" cy="183372"/>
          <a:chOff x="9930562" y="2326727"/>
          <a:chExt cx="127837" cy="181302"/>
        </a:xfrm>
      </xdr:grpSpPr>
      <xdr:cxnSp macro="">
        <xdr:nvCxnSpPr>
          <xdr:cNvPr id="969" name="Đường nối Thẳng 968">
            <a:extLst>
              <a:ext uri="{FF2B5EF4-FFF2-40B4-BE49-F238E27FC236}">
                <a16:creationId xmlns:a16="http://schemas.microsoft.com/office/drawing/2014/main" id="{00000000-0008-0000-0100-0000C9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0" name="Đường nối Thẳng 969">
            <a:extLst>
              <a:ext uri="{FF2B5EF4-FFF2-40B4-BE49-F238E27FC236}">
                <a16:creationId xmlns:a16="http://schemas.microsoft.com/office/drawing/2014/main" id="{00000000-0008-0000-0100-0000CA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234</xdr:row>
      <xdr:rowOff>42241</xdr:rowOff>
    </xdr:from>
    <xdr:to>
      <xdr:col>11</xdr:col>
      <xdr:colOff>411930</xdr:colOff>
      <xdr:row>234</xdr:row>
      <xdr:rowOff>225613</xdr:rowOff>
    </xdr:to>
    <xdr:grpSp>
      <xdr:nvGrpSpPr>
        <xdr:cNvPr id="995" name="Nhóm 994">
          <a:extLs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GrpSpPr/>
      </xdr:nvGrpSpPr>
      <xdr:grpSpPr>
        <a:xfrm>
          <a:off x="6244022" y="57586848"/>
          <a:ext cx="127837" cy="183372"/>
          <a:chOff x="9930562" y="2326727"/>
          <a:chExt cx="127837" cy="181302"/>
        </a:xfrm>
      </xdr:grpSpPr>
      <xdr:cxnSp macro="">
        <xdr:nvCxnSpPr>
          <xdr:cNvPr id="996" name="Đường nối Thẳng 995">
            <a:extLst>
              <a:ext uri="{FF2B5EF4-FFF2-40B4-BE49-F238E27FC236}">
                <a16:creationId xmlns:a16="http://schemas.microsoft.com/office/drawing/2014/main" id="{00000000-0008-0000-0100-0000E4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7" name="Đường nối Thẳng 996">
            <a:extLst>
              <a:ext uri="{FF2B5EF4-FFF2-40B4-BE49-F238E27FC236}">
                <a16:creationId xmlns:a16="http://schemas.microsoft.com/office/drawing/2014/main" id="{00000000-0008-0000-0100-0000E5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307</xdr:row>
      <xdr:rowOff>42242</xdr:rowOff>
    </xdr:from>
    <xdr:to>
      <xdr:col>12</xdr:col>
      <xdr:colOff>472909</xdr:colOff>
      <xdr:row>307</xdr:row>
      <xdr:rowOff>223544</xdr:rowOff>
    </xdr:to>
    <xdr:grpSp>
      <xdr:nvGrpSpPr>
        <xdr:cNvPr id="998" name="Nhóm 997">
          <a:extLs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GrpSpPr/>
      </xdr:nvGrpSpPr>
      <xdr:grpSpPr>
        <a:xfrm>
          <a:off x="7058203" y="75466635"/>
          <a:ext cx="136635" cy="181302"/>
          <a:chOff x="10281744" y="1872155"/>
          <a:chExt cx="136635" cy="181302"/>
        </a:xfrm>
      </xdr:grpSpPr>
      <xdr:cxnSp macro="">
        <xdr:nvCxnSpPr>
          <xdr:cNvPr id="999" name="Đường nối Thẳng 998">
            <a:extLst>
              <a:ext uri="{FF2B5EF4-FFF2-40B4-BE49-F238E27FC236}">
                <a16:creationId xmlns:a16="http://schemas.microsoft.com/office/drawing/2014/main" id="{00000000-0008-0000-0100-0000E7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0" name="Đường nối Thẳng 999">
            <a:extLst>
              <a:ext uri="{FF2B5EF4-FFF2-40B4-BE49-F238E27FC236}">
                <a16:creationId xmlns:a16="http://schemas.microsoft.com/office/drawing/2014/main" id="{00000000-0008-0000-0100-0000E8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350</xdr:row>
      <xdr:rowOff>42241</xdr:rowOff>
    </xdr:from>
    <xdr:to>
      <xdr:col>11</xdr:col>
      <xdr:colOff>411930</xdr:colOff>
      <xdr:row>350</xdr:row>
      <xdr:rowOff>225613</xdr:rowOff>
    </xdr:to>
    <xdr:grpSp>
      <xdr:nvGrpSpPr>
        <xdr:cNvPr id="1001" name="Nhóm 1000">
          <a:extLst>
            <a:ext uri="{FF2B5EF4-FFF2-40B4-BE49-F238E27FC236}">
              <a16:creationId xmlns:a16="http://schemas.microsoft.com/office/drawing/2014/main" id="{00000000-0008-0000-0100-0000E9030000}"/>
            </a:ext>
          </a:extLst>
        </xdr:cNvPr>
        <xdr:cNvGrpSpPr/>
      </xdr:nvGrpSpPr>
      <xdr:grpSpPr>
        <a:xfrm>
          <a:off x="6244022" y="85998562"/>
          <a:ext cx="127837" cy="183372"/>
          <a:chOff x="9930562" y="2326727"/>
          <a:chExt cx="127837" cy="181302"/>
        </a:xfrm>
      </xdr:grpSpPr>
      <xdr:cxnSp macro="">
        <xdr:nvCxnSpPr>
          <xdr:cNvPr id="1002" name="Đường nối Thẳng 1001">
            <a:extLst>
              <a:ext uri="{FF2B5EF4-FFF2-40B4-BE49-F238E27FC236}">
                <a16:creationId xmlns:a16="http://schemas.microsoft.com/office/drawing/2014/main" id="{00000000-0008-0000-0100-0000EA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3" name="Đường nối Thẳng 1002">
            <a:extLst>
              <a:ext uri="{FF2B5EF4-FFF2-40B4-BE49-F238E27FC236}">
                <a16:creationId xmlns:a16="http://schemas.microsoft.com/office/drawing/2014/main" id="{00000000-0008-0000-0100-0000EB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349</xdr:row>
      <xdr:rowOff>42242</xdr:rowOff>
    </xdr:from>
    <xdr:to>
      <xdr:col>12</xdr:col>
      <xdr:colOff>472909</xdr:colOff>
      <xdr:row>349</xdr:row>
      <xdr:rowOff>223544</xdr:rowOff>
    </xdr:to>
    <xdr:grpSp>
      <xdr:nvGrpSpPr>
        <xdr:cNvPr id="1004" name="Nhóm 1003">
          <a:extLst>
            <a:ext uri="{FF2B5EF4-FFF2-40B4-BE49-F238E27FC236}">
              <a16:creationId xmlns:a16="http://schemas.microsoft.com/office/drawing/2014/main" id="{00000000-0008-0000-0100-0000EC030000}"/>
            </a:ext>
          </a:extLst>
        </xdr:cNvPr>
        <xdr:cNvGrpSpPr/>
      </xdr:nvGrpSpPr>
      <xdr:grpSpPr>
        <a:xfrm>
          <a:off x="7058203" y="85753635"/>
          <a:ext cx="136635" cy="181302"/>
          <a:chOff x="10281744" y="1872155"/>
          <a:chExt cx="136635" cy="181302"/>
        </a:xfrm>
      </xdr:grpSpPr>
      <xdr:cxnSp macro="">
        <xdr:nvCxnSpPr>
          <xdr:cNvPr id="1005" name="Đường nối Thẳng 1004">
            <a:extLst>
              <a:ext uri="{FF2B5EF4-FFF2-40B4-BE49-F238E27FC236}">
                <a16:creationId xmlns:a16="http://schemas.microsoft.com/office/drawing/2014/main" id="{00000000-0008-0000-0100-0000ED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6" name="Đường nối Thẳng 1005">
            <a:extLst>
              <a:ext uri="{FF2B5EF4-FFF2-40B4-BE49-F238E27FC236}">
                <a16:creationId xmlns:a16="http://schemas.microsoft.com/office/drawing/2014/main" id="{00000000-0008-0000-0100-0000EE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359</xdr:row>
      <xdr:rowOff>42242</xdr:rowOff>
    </xdr:from>
    <xdr:to>
      <xdr:col>12</xdr:col>
      <xdr:colOff>472909</xdr:colOff>
      <xdr:row>359</xdr:row>
      <xdr:rowOff>223544</xdr:rowOff>
    </xdr:to>
    <xdr:grpSp>
      <xdr:nvGrpSpPr>
        <xdr:cNvPr id="1007" name="Nhóm 1006">
          <a:extLst>
            <a:ext uri="{FF2B5EF4-FFF2-40B4-BE49-F238E27FC236}">
              <a16:creationId xmlns:a16="http://schemas.microsoft.com/office/drawing/2014/main" id="{00000000-0008-0000-0100-0000EF030000}"/>
            </a:ext>
          </a:extLst>
        </xdr:cNvPr>
        <xdr:cNvGrpSpPr/>
      </xdr:nvGrpSpPr>
      <xdr:grpSpPr>
        <a:xfrm>
          <a:off x="7058203" y="88202921"/>
          <a:ext cx="136635" cy="181302"/>
          <a:chOff x="10281744" y="1872155"/>
          <a:chExt cx="136635" cy="181302"/>
        </a:xfrm>
      </xdr:grpSpPr>
      <xdr:cxnSp macro="">
        <xdr:nvCxnSpPr>
          <xdr:cNvPr id="1008" name="Đường nối Thẳng 1007">
            <a:extLst>
              <a:ext uri="{FF2B5EF4-FFF2-40B4-BE49-F238E27FC236}">
                <a16:creationId xmlns:a16="http://schemas.microsoft.com/office/drawing/2014/main" id="{00000000-0008-0000-0100-0000F0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9" name="Đường nối Thẳng 1008">
            <a:extLst>
              <a:ext uri="{FF2B5EF4-FFF2-40B4-BE49-F238E27FC236}">
                <a16:creationId xmlns:a16="http://schemas.microsoft.com/office/drawing/2014/main" id="{00000000-0008-0000-0100-0000F1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362</xdr:row>
      <xdr:rowOff>42241</xdr:rowOff>
    </xdr:from>
    <xdr:to>
      <xdr:col>11</xdr:col>
      <xdr:colOff>411930</xdr:colOff>
      <xdr:row>362</xdr:row>
      <xdr:rowOff>225613</xdr:rowOff>
    </xdr:to>
    <xdr:grpSp>
      <xdr:nvGrpSpPr>
        <xdr:cNvPr id="1010" name="Nhóm 1009">
          <a:extLst>
            <a:ext uri="{FF2B5EF4-FFF2-40B4-BE49-F238E27FC236}">
              <a16:creationId xmlns:a16="http://schemas.microsoft.com/office/drawing/2014/main" id="{00000000-0008-0000-0100-0000F2030000}"/>
            </a:ext>
          </a:extLst>
        </xdr:cNvPr>
        <xdr:cNvGrpSpPr/>
      </xdr:nvGrpSpPr>
      <xdr:grpSpPr>
        <a:xfrm>
          <a:off x="6244022" y="88937705"/>
          <a:ext cx="127837" cy="183372"/>
          <a:chOff x="9930562" y="2326727"/>
          <a:chExt cx="127837" cy="181302"/>
        </a:xfrm>
      </xdr:grpSpPr>
      <xdr:cxnSp macro="">
        <xdr:nvCxnSpPr>
          <xdr:cNvPr id="1011" name="Đường nối Thẳng 1010">
            <a:extLst>
              <a:ext uri="{FF2B5EF4-FFF2-40B4-BE49-F238E27FC236}">
                <a16:creationId xmlns:a16="http://schemas.microsoft.com/office/drawing/2014/main" id="{00000000-0008-0000-0100-0000F3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2" name="Đường nối Thẳng 1011">
            <a:extLst>
              <a:ext uri="{FF2B5EF4-FFF2-40B4-BE49-F238E27FC236}">
                <a16:creationId xmlns:a16="http://schemas.microsoft.com/office/drawing/2014/main" id="{00000000-0008-0000-0100-0000F4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174</xdr:row>
      <xdr:rowOff>42241</xdr:rowOff>
    </xdr:from>
    <xdr:to>
      <xdr:col>11</xdr:col>
      <xdr:colOff>411930</xdr:colOff>
      <xdr:row>174</xdr:row>
      <xdr:rowOff>225613</xdr:rowOff>
    </xdr:to>
    <xdr:grpSp>
      <xdr:nvGrpSpPr>
        <xdr:cNvPr id="1013" name="Nhóm 1012">
          <a:extLst>
            <a:ext uri="{FF2B5EF4-FFF2-40B4-BE49-F238E27FC236}">
              <a16:creationId xmlns:a16="http://schemas.microsoft.com/office/drawing/2014/main" id="{00000000-0008-0000-0100-0000F5030000}"/>
            </a:ext>
          </a:extLst>
        </xdr:cNvPr>
        <xdr:cNvGrpSpPr/>
      </xdr:nvGrpSpPr>
      <xdr:grpSpPr>
        <a:xfrm>
          <a:off x="6244022" y="42891134"/>
          <a:ext cx="127837" cy="183372"/>
          <a:chOff x="9930562" y="2326727"/>
          <a:chExt cx="127837" cy="181302"/>
        </a:xfrm>
      </xdr:grpSpPr>
      <xdr:cxnSp macro="">
        <xdr:nvCxnSpPr>
          <xdr:cNvPr id="1014" name="Đường nối Thẳng 1013">
            <a:extLst>
              <a:ext uri="{FF2B5EF4-FFF2-40B4-BE49-F238E27FC236}">
                <a16:creationId xmlns:a16="http://schemas.microsoft.com/office/drawing/2014/main" id="{00000000-0008-0000-0100-0000F6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5" name="Đường nối Thẳng 1014">
            <a:extLst>
              <a:ext uri="{FF2B5EF4-FFF2-40B4-BE49-F238E27FC236}">
                <a16:creationId xmlns:a16="http://schemas.microsoft.com/office/drawing/2014/main" id="{00000000-0008-0000-0100-0000F7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7</xdr:row>
      <xdr:rowOff>42241</xdr:rowOff>
    </xdr:from>
    <xdr:to>
      <xdr:col>11</xdr:col>
      <xdr:colOff>411930</xdr:colOff>
      <xdr:row>7</xdr:row>
      <xdr:rowOff>225613</xdr:rowOff>
    </xdr:to>
    <xdr:grpSp>
      <xdr:nvGrpSpPr>
        <xdr:cNvPr id="1016" name="Nhóm 1015">
          <a:extLst>
            <a:ext uri="{FF2B5EF4-FFF2-40B4-BE49-F238E27FC236}">
              <a16:creationId xmlns:a16="http://schemas.microsoft.com/office/drawing/2014/main" id="{00000000-0008-0000-0100-0000F8030000}"/>
            </a:ext>
          </a:extLst>
        </xdr:cNvPr>
        <xdr:cNvGrpSpPr/>
      </xdr:nvGrpSpPr>
      <xdr:grpSpPr>
        <a:xfrm>
          <a:off x="6244022" y="1988062"/>
          <a:ext cx="127837" cy="183372"/>
          <a:chOff x="9930562" y="2326727"/>
          <a:chExt cx="127837" cy="181302"/>
        </a:xfrm>
      </xdr:grpSpPr>
      <xdr:cxnSp macro="">
        <xdr:nvCxnSpPr>
          <xdr:cNvPr id="1017" name="Đường nối Thẳng 1016">
            <a:extLst>
              <a:ext uri="{FF2B5EF4-FFF2-40B4-BE49-F238E27FC236}">
                <a16:creationId xmlns:a16="http://schemas.microsoft.com/office/drawing/2014/main" id="{00000000-0008-0000-0100-0000F9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8" name="Đường nối Thẳng 1017">
            <a:extLst>
              <a:ext uri="{FF2B5EF4-FFF2-40B4-BE49-F238E27FC236}">
                <a16:creationId xmlns:a16="http://schemas.microsoft.com/office/drawing/2014/main" id="{00000000-0008-0000-0100-0000FA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16</xdr:row>
      <xdr:rowOff>42241</xdr:rowOff>
    </xdr:from>
    <xdr:to>
      <xdr:col>11</xdr:col>
      <xdr:colOff>411930</xdr:colOff>
      <xdr:row>16</xdr:row>
      <xdr:rowOff>225613</xdr:rowOff>
    </xdr:to>
    <xdr:grpSp>
      <xdr:nvGrpSpPr>
        <xdr:cNvPr id="1019" name="Nhóm 1018">
          <a:extLst>
            <a:ext uri="{FF2B5EF4-FFF2-40B4-BE49-F238E27FC236}">
              <a16:creationId xmlns:a16="http://schemas.microsoft.com/office/drawing/2014/main" id="{00000000-0008-0000-0100-0000FB030000}"/>
            </a:ext>
          </a:extLst>
        </xdr:cNvPr>
        <xdr:cNvGrpSpPr/>
      </xdr:nvGrpSpPr>
      <xdr:grpSpPr>
        <a:xfrm>
          <a:off x="6244022" y="4192420"/>
          <a:ext cx="127837" cy="183372"/>
          <a:chOff x="9930562" y="2326727"/>
          <a:chExt cx="127837" cy="181302"/>
        </a:xfrm>
      </xdr:grpSpPr>
      <xdr:cxnSp macro="">
        <xdr:nvCxnSpPr>
          <xdr:cNvPr id="1020" name="Đường nối Thẳng 1019">
            <a:extLst>
              <a:ext uri="{FF2B5EF4-FFF2-40B4-BE49-F238E27FC236}">
                <a16:creationId xmlns:a16="http://schemas.microsoft.com/office/drawing/2014/main" id="{00000000-0008-0000-0100-0000FC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1" name="Đường nối Thẳng 1020">
            <a:extLst>
              <a:ext uri="{FF2B5EF4-FFF2-40B4-BE49-F238E27FC236}">
                <a16:creationId xmlns:a16="http://schemas.microsoft.com/office/drawing/2014/main" id="{00000000-0008-0000-0100-0000FD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42</xdr:row>
      <xdr:rowOff>42242</xdr:rowOff>
    </xdr:from>
    <xdr:to>
      <xdr:col>12</xdr:col>
      <xdr:colOff>472909</xdr:colOff>
      <xdr:row>42</xdr:row>
      <xdr:rowOff>223544</xdr:rowOff>
    </xdr:to>
    <xdr:grpSp>
      <xdr:nvGrpSpPr>
        <xdr:cNvPr id="1022" name="Nhóm 1021">
          <a:extLst>
            <a:ext uri="{FF2B5EF4-FFF2-40B4-BE49-F238E27FC236}">
              <a16:creationId xmlns:a16="http://schemas.microsoft.com/office/drawing/2014/main" id="{00000000-0008-0000-0100-0000FE030000}"/>
            </a:ext>
          </a:extLst>
        </xdr:cNvPr>
        <xdr:cNvGrpSpPr/>
      </xdr:nvGrpSpPr>
      <xdr:grpSpPr>
        <a:xfrm>
          <a:off x="7058203" y="10560563"/>
          <a:ext cx="136635" cy="181302"/>
          <a:chOff x="10281744" y="1872155"/>
          <a:chExt cx="136635" cy="181302"/>
        </a:xfrm>
      </xdr:grpSpPr>
      <xdr:cxnSp macro="">
        <xdr:nvCxnSpPr>
          <xdr:cNvPr id="1023" name="Đường nối Thẳng 1022">
            <a:extLst>
              <a:ext uri="{FF2B5EF4-FFF2-40B4-BE49-F238E27FC236}">
                <a16:creationId xmlns:a16="http://schemas.microsoft.com/office/drawing/2014/main" id="{00000000-0008-0000-0100-0000FF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4" name="Đường nối Thẳng 1023">
            <a:extLst>
              <a:ext uri="{FF2B5EF4-FFF2-40B4-BE49-F238E27FC236}">
                <a16:creationId xmlns:a16="http://schemas.microsoft.com/office/drawing/2014/main" id="{00000000-0008-0000-0100-00000004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67</xdr:row>
      <xdr:rowOff>42242</xdr:rowOff>
    </xdr:from>
    <xdr:to>
      <xdr:col>12</xdr:col>
      <xdr:colOff>472909</xdr:colOff>
      <xdr:row>67</xdr:row>
      <xdr:rowOff>223544</xdr:rowOff>
    </xdr:to>
    <xdr:grpSp>
      <xdr:nvGrpSpPr>
        <xdr:cNvPr id="1025" name="Nhóm 1024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GrpSpPr/>
      </xdr:nvGrpSpPr>
      <xdr:grpSpPr>
        <a:xfrm>
          <a:off x="7058203" y="16683778"/>
          <a:ext cx="136635" cy="181302"/>
          <a:chOff x="10281744" y="1872155"/>
          <a:chExt cx="136635" cy="181302"/>
        </a:xfrm>
      </xdr:grpSpPr>
      <xdr:cxnSp macro="">
        <xdr:nvCxnSpPr>
          <xdr:cNvPr id="1026" name="Đường nối Thẳng 1025">
            <a:extLst>
              <a:ext uri="{FF2B5EF4-FFF2-40B4-BE49-F238E27FC236}">
                <a16:creationId xmlns:a16="http://schemas.microsoft.com/office/drawing/2014/main" id="{00000000-0008-0000-0100-000002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7" name="Đường nối Thẳng 1026">
            <a:extLst>
              <a:ext uri="{FF2B5EF4-FFF2-40B4-BE49-F238E27FC236}">
                <a16:creationId xmlns:a16="http://schemas.microsoft.com/office/drawing/2014/main" id="{00000000-0008-0000-0100-00000304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88</xdr:row>
      <xdr:rowOff>42242</xdr:rowOff>
    </xdr:from>
    <xdr:to>
      <xdr:col>12</xdr:col>
      <xdr:colOff>472909</xdr:colOff>
      <xdr:row>88</xdr:row>
      <xdr:rowOff>223544</xdr:rowOff>
    </xdr:to>
    <xdr:grpSp>
      <xdr:nvGrpSpPr>
        <xdr:cNvPr id="1028" name="Nhóm 1027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pSpPr/>
      </xdr:nvGrpSpPr>
      <xdr:grpSpPr>
        <a:xfrm>
          <a:off x="7058203" y="21827278"/>
          <a:ext cx="136635" cy="181302"/>
          <a:chOff x="10281744" y="1872155"/>
          <a:chExt cx="136635" cy="181302"/>
        </a:xfrm>
      </xdr:grpSpPr>
      <xdr:cxnSp macro="">
        <xdr:nvCxnSpPr>
          <xdr:cNvPr id="1029" name="Đường nối Thẳng 1028">
            <a:extLst>
              <a:ext uri="{FF2B5EF4-FFF2-40B4-BE49-F238E27FC236}">
                <a16:creationId xmlns:a16="http://schemas.microsoft.com/office/drawing/2014/main" id="{00000000-0008-0000-0100-000005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0" name="Đường nối Thẳng 1029">
            <a:extLst>
              <a:ext uri="{FF2B5EF4-FFF2-40B4-BE49-F238E27FC236}">
                <a16:creationId xmlns:a16="http://schemas.microsoft.com/office/drawing/2014/main" id="{00000000-0008-0000-0100-00000604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104</xdr:row>
      <xdr:rowOff>42241</xdr:rowOff>
    </xdr:from>
    <xdr:to>
      <xdr:col>11</xdr:col>
      <xdr:colOff>411930</xdr:colOff>
      <xdr:row>104</xdr:row>
      <xdr:rowOff>225613</xdr:rowOff>
    </xdr:to>
    <xdr:grpSp>
      <xdr:nvGrpSpPr>
        <xdr:cNvPr id="1031" name="Nhóm 1030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GrpSpPr/>
      </xdr:nvGrpSpPr>
      <xdr:grpSpPr>
        <a:xfrm>
          <a:off x="6244022" y="25746134"/>
          <a:ext cx="127837" cy="183372"/>
          <a:chOff x="9930562" y="2326727"/>
          <a:chExt cx="127837" cy="181302"/>
        </a:xfrm>
      </xdr:grpSpPr>
      <xdr:cxnSp macro="">
        <xdr:nvCxnSpPr>
          <xdr:cNvPr id="1032" name="Đường nối Thẳng 1031">
            <a:extLst>
              <a:ext uri="{FF2B5EF4-FFF2-40B4-BE49-F238E27FC236}">
                <a16:creationId xmlns:a16="http://schemas.microsoft.com/office/drawing/2014/main" id="{00000000-0008-0000-0100-000008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3" name="Đường nối Thẳng 1032">
            <a:extLst>
              <a:ext uri="{FF2B5EF4-FFF2-40B4-BE49-F238E27FC236}">
                <a16:creationId xmlns:a16="http://schemas.microsoft.com/office/drawing/2014/main" id="{00000000-0008-0000-0100-00000904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246</xdr:row>
      <xdr:rowOff>42242</xdr:rowOff>
    </xdr:from>
    <xdr:to>
      <xdr:col>12</xdr:col>
      <xdr:colOff>472909</xdr:colOff>
      <xdr:row>246</xdr:row>
      <xdr:rowOff>223544</xdr:rowOff>
    </xdr:to>
    <xdr:grpSp>
      <xdr:nvGrpSpPr>
        <xdr:cNvPr id="1034" name="Nhóm 1033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GrpSpPr/>
      </xdr:nvGrpSpPr>
      <xdr:grpSpPr>
        <a:xfrm>
          <a:off x="7058203" y="60525992"/>
          <a:ext cx="136635" cy="181302"/>
          <a:chOff x="10281744" y="1872155"/>
          <a:chExt cx="136635" cy="181302"/>
        </a:xfrm>
      </xdr:grpSpPr>
      <xdr:cxnSp macro="">
        <xdr:nvCxnSpPr>
          <xdr:cNvPr id="1035" name="Đường nối Thẳng 1034">
            <a:extLst>
              <a:ext uri="{FF2B5EF4-FFF2-40B4-BE49-F238E27FC236}">
                <a16:creationId xmlns:a16="http://schemas.microsoft.com/office/drawing/2014/main" id="{00000000-0008-0000-0100-00000B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6" name="Đường nối Thẳng 1035">
            <a:extLst>
              <a:ext uri="{FF2B5EF4-FFF2-40B4-BE49-F238E27FC236}">
                <a16:creationId xmlns:a16="http://schemas.microsoft.com/office/drawing/2014/main" id="{00000000-0008-0000-0100-00000C04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255</xdr:row>
      <xdr:rowOff>42242</xdr:rowOff>
    </xdr:from>
    <xdr:to>
      <xdr:col>12</xdr:col>
      <xdr:colOff>472909</xdr:colOff>
      <xdr:row>255</xdr:row>
      <xdr:rowOff>223544</xdr:rowOff>
    </xdr:to>
    <xdr:grpSp>
      <xdr:nvGrpSpPr>
        <xdr:cNvPr id="1037" name="Nhóm 1036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GrpSpPr/>
      </xdr:nvGrpSpPr>
      <xdr:grpSpPr>
        <a:xfrm>
          <a:off x="7058203" y="62730349"/>
          <a:ext cx="136635" cy="181302"/>
          <a:chOff x="10281744" y="1872155"/>
          <a:chExt cx="136635" cy="181302"/>
        </a:xfrm>
      </xdr:grpSpPr>
      <xdr:cxnSp macro="">
        <xdr:nvCxnSpPr>
          <xdr:cNvPr id="1038" name="Đường nối Thẳng 1037">
            <a:extLst>
              <a:ext uri="{FF2B5EF4-FFF2-40B4-BE49-F238E27FC236}">
                <a16:creationId xmlns:a16="http://schemas.microsoft.com/office/drawing/2014/main" id="{00000000-0008-0000-0100-00000E04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9" name="Đường nối Thẳng 1038">
            <a:extLst>
              <a:ext uri="{FF2B5EF4-FFF2-40B4-BE49-F238E27FC236}">
                <a16:creationId xmlns:a16="http://schemas.microsoft.com/office/drawing/2014/main" id="{00000000-0008-0000-0100-00000F04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256</xdr:row>
      <xdr:rowOff>42241</xdr:rowOff>
    </xdr:from>
    <xdr:to>
      <xdr:col>11</xdr:col>
      <xdr:colOff>411930</xdr:colOff>
      <xdr:row>256</xdr:row>
      <xdr:rowOff>225613</xdr:rowOff>
    </xdr:to>
    <xdr:grpSp>
      <xdr:nvGrpSpPr>
        <xdr:cNvPr id="1040" name="Nhóm 1039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GrpSpPr/>
      </xdr:nvGrpSpPr>
      <xdr:grpSpPr>
        <a:xfrm>
          <a:off x="6244022" y="62975277"/>
          <a:ext cx="127837" cy="183372"/>
          <a:chOff x="9930562" y="2326727"/>
          <a:chExt cx="127837" cy="181302"/>
        </a:xfrm>
      </xdr:grpSpPr>
      <xdr:cxnSp macro="">
        <xdr:nvCxnSpPr>
          <xdr:cNvPr id="1041" name="Đường nối Thẳng 1040">
            <a:extLst>
              <a:ext uri="{FF2B5EF4-FFF2-40B4-BE49-F238E27FC236}">
                <a16:creationId xmlns:a16="http://schemas.microsoft.com/office/drawing/2014/main" id="{00000000-0008-0000-0100-000011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2" name="Đường nối Thẳng 1041">
            <a:extLst>
              <a:ext uri="{FF2B5EF4-FFF2-40B4-BE49-F238E27FC236}">
                <a16:creationId xmlns:a16="http://schemas.microsoft.com/office/drawing/2014/main" id="{00000000-0008-0000-0100-00001204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260</xdr:row>
      <xdr:rowOff>42241</xdr:rowOff>
    </xdr:from>
    <xdr:to>
      <xdr:col>11</xdr:col>
      <xdr:colOff>411930</xdr:colOff>
      <xdr:row>260</xdr:row>
      <xdr:rowOff>225613</xdr:rowOff>
    </xdr:to>
    <xdr:grpSp>
      <xdr:nvGrpSpPr>
        <xdr:cNvPr id="1043" name="Nhóm 1042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GrpSpPr/>
      </xdr:nvGrpSpPr>
      <xdr:grpSpPr>
        <a:xfrm>
          <a:off x="6244022" y="63954991"/>
          <a:ext cx="127837" cy="183372"/>
          <a:chOff x="9930562" y="2326727"/>
          <a:chExt cx="127837" cy="181302"/>
        </a:xfrm>
      </xdr:grpSpPr>
      <xdr:cxnSp macro="">
        <xdr:nvCxnSpPr>
          <xdr:cNvPr id="1044" name="Đường nối Thẳng 1043">
            <a:extLst>
              <a:ext uri="{FF2B5EF4-FFF2-40B4-BE49-F238E27FC236}">
                <a16:creationId xmlns:a16="http://schemas.microsoft.com/office/drawing/2014/main" id="{00000000-0008-0000-0100-000014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5" name="Đường nối Thẳng 1044">
            <a:extLst>
              <a:ext uri="{FF2B5EF4-FFF2-40B4-BE49-F238E27FC236}">
                <a16:creationId xmlns:a16="http://schemas.microsoft.com/office/drawing/2014/main" id="{00000000-0008-0000-0100-00001504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281</xdr:row>
      <xdr:rowOff>42241</xdr:rowOff>
    </xdr:from>
    <xdr:to>
      <xdr:col>11</xdr:col>
      <xdr:colOff>411930</xdr:colOff>
      <xdr:row>281</xdr:row>
      <xdr:rowOff>225613</xdr:rowOff>
    </xdr:to>
    <xdr:grpSp>
      <xdr:nvGrpSpPr>
        <xdr:cNvPr id="1046" name="Nhóm 1045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GrpSpPr/>
      </xdr:nvGrpSpPr>
      <xdr:grpSpPr>
        <a:xfrm>
          <a:off x="6244022" y="69098491"/>
          <a:ext cx="127837" cy="183372"/>
          <a:chOff x="9930562" y="2326727"/>
          <a:chExt cx="127837" cy="181302"/>
        </a:xfrm>
      </xdr:grpSpPr>
      <xdr:cxnSp macro="">
        <xdr:nvCxnSpPr>
          <xdr:cNvPr id="1047" name="Đường nối Thẳng 1046">
            <a:extLst>
              <a:ext uri="{FF2B5EF4-FFF2-40B4-BE49-F238E27FC236}">
                <a16:creationId xmlns:a16="http://schemas.microsoft.com/office/drawing/2014/main" id="{00000000-0008-0000-0100-000017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8" name="Đường nối Thẳng 1047">
            <a:extLst>
              <a:ext uri="{FF2B5EF4-FFF2-40B4-BE49-F238E27FC236}">
                <a16:creationId xmlns:a16="http://schemas.microsoft.com/office/drawing/2014/main" id="{00000000-0008-0000-0100-00001804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324</xdr:row>
      <xdr:rowOff>42241</xdr:rowOff>
    </xdr:from>
    <xdr:to>
      <xdr:col>11</xdr:col>
      <xdr:colOff>411930</xdr:colOff>
      <xdr:row>324</xdr:row>
      <xdr:rowOff>225613</xdr:rowOff>
    </xdr:to>
    <xdr:grpSp>
      <xdr:nvGrpSpPr>
        <xdr:cNvPr id="1052" name="Nhóm 1051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GrpSpPr/>
      </xdr:nvGrpSpPr>
      <xdr:grpSpPr>
        <a:xfrm>
          <a:off x="6244022" y="79630420"/>
          <a:ext cx="127837" cy="183372"/>
          <a:chOff x="9930562" y="2326727"/>
          <a:chExt cx="127837" cy="181302"/>
        </a:xfrm>
      </xdr:grpSpPr>
      <xdr:cxnSp macro="">
        <xdr:nvCxnSpPr>
          <xdr:cNvPr id="1053" name="Đường nối Thẳng 1052">
            <a:extLst>
              <a:ext uri="{FF2B5EF4-FFF2-40B4-BE49-F238E27FC236}">
                <a16:creationId xmlns:a16="http://schemas.microsoft.com/office/drawing/2014/main" id="{00000000-0008-0000-0100-00001D04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4" name="Đường nối Thẳng 1053">
            <a:extLst>
              <a:ext uri="{FF2B5EF4-FFF2-40B4-BE49-F238E27FC236}">
                <a16:creationId xmlns:a16="http://schemas.microsoft.com/office/drawing/2014/main" id="{00000000-0008-0000-0100-00001E04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284093</xdr:colOff>
      <xdr:row>10</xdr:row>
      <xdr:rowOff>42241</xdr:rowOff>
    </xdr:from>
    <xdr:to>
      <xdr:col>11</xdr:col>
      <xdr:colOff>411930</xdr:colOff>
      <xdr:row>10</xdr:row>
      <xdr:rowOff>225613</xdr:rowOff>
    </xdr:to>
    <xdr:grpSp>
      <xdr:nvGrpSpPr>
        <xdr:cNvPr id="2" name="Nhó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7155700" y="2668420"/>
          <a:ext cx="127837" cy="183372"/>
          <a:chOff x="9930562" y="2326727"/>
          <a:chExt cx="127837" cy="181302"/>
        </a:xfrm>
      </xdr:grpSpPr>
      <xdr:cxnSp macro="">
        <xdr:nvCxnSpPr>
          <xdr:cNvPr id="3" name="Đường nối Thẳng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Đường nối Thẳng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337931</xdr:colOff>
      <xdr:row>6</xdr:row>
      <xdr:rowOff>35615</xdr:rowOff>
    </xdr:from>
    <xdr:to>
      <xdr:col>12</xdr:col>
      <xdr:colOff>474566</xdr:colOff>
      <xdr:row>6</xdr:row>
      <xdr:rowOff>216917</xdr:rowOff>
    </xdr:to>
    <xdr:grpSp>
      <xdr:nvGrpSpPr>
        <xdr:cNvPr id="5" name="Nhó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7971538" y="1682079"/>
          <a:ext cx="136635" cy="181302"/>
          <a:chOff x="10281744" y="1872155"/>
          <a:chExt cx="136635" cy="181302"/>
        </a:xfrm>
      </xdr:grpSpPr>
      <xdr:cxnSp macro="">
        <xdr:nvCxnSpPr>
          <xdr:cNvPr id="6" name="Đường nối Thẳng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Đường nối Thẳng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341244</xdr:colOff>
      <xdr:row>8</xdr:row>
      <xdr:rowOff>38928</xdr:rowOff>
    </xdr:from>
    <xdr:to>
      <xdr:col>12</xdr:col>
      <xdr:colOff>477879</xdr:colOff>
      <xdr:row>8</xdr:row>
      <xdr:rowOff>220230</xdr:rowOff>
    </xdr:to>
    <xdr:grpSp>
      <xdr:nvGrpSpPr>
        <xdr:cNvPr id="8" name="Nhó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7974851" y="2175249"/>
          <a:ext cx="136635" cy="181302"/>
          <a:chOff x="10281744" y="1872155"/>
          <a:chExt cx="136635" cy="181302"/>
        </a:xfrm>
      </xdr:grpSpPr>
      <xdr:cxnSp macro="">
        <xdr:nvCxnSpPr>
          <xdr:cNvPr id="9" name="Đường nối Thẳng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Đường nối Thẳng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9</xdr:row>
      <xdr:rowOff>42242</xdr:rowOff>
    </xdr:from>
    <xdr:to>
      <xdr:col>12</xdr:col>
      <xdr:colOff>472909</xdr:colOff>
      <xdr:row>9</xdr:row>
      <xdr:rowOff>223544</xdr:rowOff>
    </xdr:to>
    <xdr:grpSp>
      <xdr:nvGrpSpPr>
        <xdr:cNvPr id="11" name="Nhóm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7969881" y="2423492"/>
          <a:ext cx="136635" cy="181302"/>
          <a:chOff x="10281744" y="1872155"/>
          <a:chExt cx="136635" cy="181302"/>
        </a:xfrm>
      </xdr:grpSpPr>
      <xdr:cxnSp macro="">
        <xdr:nvCxnSpPr>
          <xdr:cNvPr id="12" name="Đường nối Thẳng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Đường nối Thẳng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347870</xdr:colOff>
      <xdr:row>15</xdr:row>
      <xdr:rowOff>24847</xdr:rowOff>
    </xdr:from>
    <xdr:to>
      <xdr:col>12</xdr:col>
      <xdr:colOff>484505</xdr:colOff>
      <xdr:row>15</xdr:row>
      <xdr:rowOff>206149</xdr:rowOff>
    </xdr:to>
    <xdr:grpSp>
      <xdr:nvGrpSpPr>
        <xdr:cNvPr id="17" name="Nhó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7981477" y="3875668"/>
          <a:ext cx="136635" cy="181302"/>
          <a:chOff x="10281744" y="1872155"/>
          <a:chExt cx="136635" cy="181302"/>
        </a:xfrm>
      </xdr:grpSpPr>
      <xdr:cxnSp macro="">
        <xdr:nvCxnSpPr>
          <xdr:cNvPr id="18" name="Đường nối Thẳng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Đường nối Thẳng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339587</xdr:colOff>
      <xdr:row>17</xdr:row>
      <xdr:rowOff>24848</xdr:rowOff>
    </xdr:from>
    <xdr:to>
      <xdr:col>12</xdr:col>
      <xdr:colOff>476222</xdr:colOff>
      <xdr:row>17</xdr:row>
      <xdr:rowOff>206150</xdr:rowOff>
    </xdr:to>
    <xdr:grpSp>
      <xdr:nvGrpSpPr>
        <xdr:cNvPr id="20" name="Nhó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7973194" y="4365527"/>
          <a:ext cx="136635" cy="181302"/>
          <a:chOff x="10281744" y="1872155"/>
          <a:chExt cx="136635" cy="181302"/>
        </a:xfrm>
      </xdr:grpSpPr>
      <xdr:cxnSp macro="">
        <xdr:nvCxnSpPr>
          <xdr:cNvPr id="21" name="Đường nối Thẳng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Đường nối Thẳng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331304</xdr:colOff>
      <xdr:row>21</xdr:row>
      <xdr:rowOff>33131</xdr:rowOff>
    </xdr:from>
    <xdr:to>
      <xdr:col>12</xdr:col>
      <xdr:colOff>467939</xdr:colOff>
      <xdr:row>21</xdr:row>
      <xdr:rowOff>214433</xdr:rowOff>
    </xdr:to>
    <xdr:grpSp>
      <xdr:nvGrpSpPr>
        <xdr:cNvPr id="23" name="Nhóm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pSpPr/>
      </xdr:nvGrpSpPr>
      <xdr:grpSpPr>
        <a:xfrm>
          <a:off x="7964911" y="5353524"/>
          <a:ext cx="136635" cy="181302"/>
          <a:chOff x="10281744" y="1872155"/>
          <a:chExt cx="136635" cy="181302"/>
        </a:xfrm>
      </xdr:grpSpPr>
      <xdr:cxnSp macro="">
        <xdr:nvCxnSpPr>
          <xdr:cNvPr id="24" name="Đường nối Thẳng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Đường nối Thẳng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347870</xdr:colOff>
      <xdr:row>23</xdr:row>
      <xdr:rowOff>41413</xdr:rowOff>
    </xdr:from>
    <xdr:to>
      <xdr:col>12</xdr:col>
      <xdr:colOff>484505</xdr:colOff>
      <xdr:row>23</xdr:row>
      <xdr:rowOff>222715</xdr:rowOff>
    </xdr:to>
    <xdr:grpSp>
      <xdr:nvGrpSpPr>
        <xdr:cNvPr id="26" name="Nhóm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7981477" y="5851663"/>
          <a:ext cx="136635" cy="181302"/>
          <a:chOff x="10281744" y="1872155"/>
          <a:chExt cx="136635" cy="181302"/>
        </a:xfrm>
      </xdr:grpSpPr>
      <xdr:cxnSp macro="">
        <xdr:nvCxnSpPr>
          <xdr:cNvPr id="27" name="Đường nối Thẳng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Đường nối Thẳng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339587</xdr:colOff>
      <xdr:row>29</xdr:row>
      <xdr:rowOff>33130</xdr:rowOff>
    </xdr:from>
    <xdr:to>
      <xdr:col>12</xdr:col>
      <xdr:colOff>476222</xdr:colOff>
      <xdr:row>29</xdr:row>
      <xdr:rowOff>214432</xdr:rowOff>
    </xdr:to>
    <xdr:grpSp>
      <xdr:nvGrpSpPr>
        <xdr:cNvPr id="29" name="Nhóm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pSpPr/>
      </xdr:nvGrpSpPr>
      <xdr:grpSpPr>
        <a:xfrm>
          <a:off x="7973194" y="7312951"/>
          <a:ext cx="136635" cy="181302"/>
          <a:chOff x="10281744" y="1872155"/>
          <a:chExt cx="136635" cy="181302"/>
        </a:xfrm>
      </xdr:grpSpPr>
      <xdr:cxnSp macro="">
        <xdr:nvCxnSpPr>
          <xdr:cNvPr id="30" name="Đường nối Thẳng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Đường nối Thẳng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356152</xdr:colOff>
      <xdr:row>32</xdr:row>
      <xdr:rowOff>24848</xdr:rowOff>
    </xdr:from>
    <xdr:to>
      <xdr:col>12</xdr:col>
      <xdr:colOff>492787</xdr:colOff>
      <xdr:row>32</xdr:row>
      <xdr:rowOff>206150</xdr:rowOff>
    </xdr:to>
    <xdr:grpSp>
      <xdr:nvGrpSpPr>
        <xdr:cNvPr id="32" name="Nhóm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pSpPr/>
      </xdr:nvGrpSpPr>
      <xdr:grpSpPr>
        <a:xfrm>
          <a:off x="7989759" y="8039455"/>
          <a:ext cx="136635" cy="181302"/>
          <a:chOff x="10281744" y="1872155"/>
          <a:chExt cx="136635" cy="181302"/>
        </a:xfrm>
      </xdr:grpSpPr>
      <xdr:cxnSp macro="">
        <xdr:nvCxnSpPr>
          <xdr:cNvPr id="33" name="Đường nối Thẳng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Đường nối Thẳng 33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339587</xdr:colOff>
      <xdr:row>35</xdr:row>
      <xdr:rowOff>33130</xdr:rowOff>
    </xdr:from>
    <xdr:to>
      <xdr:col>12</xdr:col>
      <xdr:colOff>476222</xdr:colOff>
      <xdr:row>35</xdr:row>
      <xdr:rowOff>214432</xdr:rowOff>
    </xdr:to>
    <xdr:grpSp>
      <xdr:nvGrpSpPr>
        <xdr:cNvPr id="35" name="Nhóm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pSpPr/>
      </xdr:nvGrpSpPr>
      <xdr:grpSpPr>
        <a:xfrm>
          <a:off x="7973194" y="8782523"/>
          <a:ext cx="136635" cy="181302"/>
          <a:chOff x="10281744" y="1872155"/>
          <a:chExt cx="136635" cy="181302"/>
        </a:xfrm>
      </xdr:grpSpPr>
      <xdr:cxnSp macro="">
        <xdr:nvCxnSpPr>
          <xdr:cNvPr id="36" name="Đường nối Thẳng 35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Đường nối Thẳng 36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331304</xdr:colOff>
      <xdr:row>36</xdr:row>
      <xdr:rowOff>33130</xdr:rowOff>
    </xdr:from>
    <xdr:to>
      <xdr:col>12</xdr:col>
      <xdr:colOff>467939</xdr:colOff>
      <xdr:row>36</xdr:row>
      <xdr:rowOff>214432</xdr:rowOff>
    </xdr:to>
    <xdr:grpSp>
      <xdr:nvGrpSpPr>
        <xdr:cNvPr id="38" name="Nhóm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pSpPr/>
      </xdr:nvGrpSpPr>
      <xdr:grpSpPr>
        <a:xfrm>
          <a:off x="7964911" y="9027451"/>
          <a:ext cx="136635" cy="181302"/>
          <a:chOff x="10281744" y="1872155"/>
          <a:chExt cx="136635" cy="181302"/>
        </a:xfrm>
      </xdr:grpSpPr>
      <xdr:cxnSp macro="">
        <xdr:nvCxnSpPr>
          <xdr:cNvPr id="39" name="Đường nối Thẳng 38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Đường nối Thẳng 39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356152</xdr:colOff>
      <xdr:row>38</xdr:row>
      <xdr:rowOff>24847</xdr:rowOff>
    </xdr:from>
    <xdr:to>
      <xdr:col>12</xdr:col>
      <xdr:colOff>492787</xdr:colOff>
      <xdr:row>38</xdr:row>
      <xdr:rowOff>206149</xdr:rowOff>
    </xdr:to>
    <xdr:grpSp>
      <xdr:nvGrpSpPr>
        <xdr:cNvPr id="41" name="Nhóm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pSpPr/>
      </xdr:nvGrpSpPr>
      <xdr:grpSpPr>
        <a:xfrm>
          <a:off x="7989759" y="9509026"/>
          <a:ext cx="136635" cy="181302"/>
          <a:chOff x="10281744" y="1872155"/>
          <a:chExt cx="136635" cy="181302"/>
        </a:xfrm>
      </xdr:grpSpPr>
      <xdr:cxnSp macro="">
        <xdr:nvCxnSpPr>
          <xdr:cNvPr id="42" name="Đường nối Thẳng 41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Đường nối Thẳng 42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356152</xdr:colOff>
      <xdr:row>42</xdr:row>
      <xdr:rowOff>33130</xdr:rowOff>
    </xdr:from>
    <xdr:to>
      <xdr:col>12</xdr:col>
      <xdr:colOff>492787</xdr:colOff>
      <xdr:row>42</xdr:row>
      <xdr:rowOff>214432</xdr:rowOff>
    </xdr:to>
    <xdr:grpSp>
      <xdr:nvGrpSpPr>
        <xdr:cNvPr id="47" name="Nhóm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pSpPr/>
      </xdr:nvGrpSpPr>
      <xdr:grpSpPr>
        <a:xfrm>
          <a:off x="7989759" y="10497023"/>
          <a:ext cx="136635" cy="181302"/>
          <a:chOff x="10281744" y="1872155"/>
          <a:chExt cx="136635" cy="181302"/>
        </a:xfrm>
      </xdr:grpSpPr>
      <xdr:cxnSp macro="">
        <xdr:nvCxnSpPr>
          <xdr:cNvPr id="48" name="Đường nối Thẳng 47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Đường nối Thẳng 48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356152</xdr:colOff>
      <xdr:row>44</xdr:row>
      <xdr:rowOff>33131</xdr:rowOff>
    </xdr:from>
    <xdr:to>
      <xdr:col>12</xdr:col>
      <xdr:colOff>492787</xdr:colOff>
      <xdr:row>44</xdr:row>
      <xdr:rowOff>214433</xdr:rowOff>
    </xdr:to>
    <xdr:grpSp>
      <xdr:nvGrpSpPr>
        <xdr:cNvPr id="50" name="Nhóm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pSpPr/>
      </xdr:nvGrpSpPr>
      <xdr:grpSpPr>
        <a:xfrm>
          <a:off x="7989759" y="10986881"/>
          <a:ext cx="136635" cy="181302"/>
          <a:chOff x="10281744" y="1872155"/>
          <a:chExt cx="136635" cy="181302"/>
        </a:xfrm>
      </xdr:grpSpPr>
      <xdr:cxnSp macro="">
        <xdr:nvCxnSpPr>
          <xdr:cNvPr id="51" name="Đường nối Thẳng 50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Đường nối Thẳng 51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347869</xdr:colOff>
      <xdr:row>45</xdr:row>
      <xdr:rowOff>41413</xdr:rowOff>
    </xdr:from>
    <xdr:to>
      <xdr:col>12</xdr:col>
      <xdr:colOff>484504</xdr:colOff>
      <xdr:row>45</xdr:row>
      <xdr:rowOff>222715</xdr:rowOff>
    </xdr:to>
    <xdr:grpSp>
      <xdr:nvGrpSpPr>
        <xdr:cNvPr id="53" name="Nhóm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GrpSpPr/>
      </xdr:nvGrpSpPr>
      <xdr:grpSpPr>
        <a:xfrm>
          <a:off x="7981476" y="11240092"/>
          <a:ext cx="136635" cy="181302"/>
          <a:chOff x="10281744" y="1872155"/>
          <a:chExt cx="136635" cy="181302"/>
        </a:xfrm>
      </xdr:grpSpPr>
      <xdr:cxnSp macro="">
        <xdr:nvCxnSpPr>
          <xdr:cNvPr id="54" name="Đường nối Thẳng 53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Đường nối Thẳng 54"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356152</xdr:colOff>
      <xdr:row>47</xdr:row>
      <xdr:rowOff>33130</xdr:rowOff>
    </xdr:from>
    <xdr:to>
      <xdr:col>12</xdr:col>
      <xdr:colOff>492787</xdr:colOff>
      <xdr:row>47</xdr:row>
      <xdr:rowOff>214432</xdr:rowOff>
    </xdr:to>
    <xdr:grpSp>
      <xdr:nvGrpSpPr>
        <xdr:cNvPr id="56" name="Nhóm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GrpSpPr/>
      </xdr:nvGrpSpPr>
      <xdr:grpSpPr>
        <a:xfrm>
          <a:off x="7989759" y="11721666"/>
          <a:ext cx="136635" cy="181302"/>
          <a:chOff x="10281744" y="1872155"/>
          <a:chExt cx="136635" cy="181302"/>
        </a:xfrm>
      </xdr:grpSpPr>
      <xdr:cxnSp macro="">
        <xdr:nvCxnSpPr>
          <xdr:cNvPr id="57" name="Đường nối Thẳng 56"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Đường nối Thẳng 57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281604</xdr:colOff>
      <xdr:row>14</xdr:row>
      <xdr:rowOff>16566</xdr:rowOff>
    </xdr:from>
    <xdr:to>
      <xdr:col>11</xdr:col>
      <xdr:colOff>409441</xdr:colOff>
      <xdr:row>14</xdr:row>
      <xdr:rowOff>199938</xdr:rowOff>
    </xdr:to>
    <xdr:grpSp>
      <xdr:nvGrpSpPr>
        <xdr:cNvPr id="59" name="Nhóm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GrpSpPr/>
      </xdr:nvGrpSpPr>
      <xdr:grpSpPr>
        <a:xfrm>
          <a:off x="7153211" y="3622459"/>
          <a:ext cx="127837" cy="183372"/>
          <a:chOff x="9930562" y="2326727"/>
          <a:chExt cx="127837" cy="181302"/>
        </a:xfrm>
      </xdr:grpSpPr>
      <xdr:cxnSp macro="">
        <xdr:nvCxnSpPr>
          <xdr:cNvPr id="60" name="Đường nối Thẳng 59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Đường nối Thẳng 60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281613</xdr:colOff>
      <xdr:row>18</xdr:row>
      <xdr:rowOff>33132</xdr:rowOff>
    </xdr:from>
    <xdr:to>
      <xdr:col>11</xdr:col>
      <xdr:colOff>409450</xdr:colOff>
      <xdr:row>18</xdr:row>
      <xdr:rowOff>216504</xdr:rowOff>
    </xdr:to>
    <xdr:grpSp>
      <xdr:nvGrpSpPr>
        <xdr:cNvPr id="62" name="Nhóm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GrpSpPr/>
      </xdr:nvGrpSpPr>
      <xdr:grpSpPr>
        <a:xfrm>
          <a:off x="7153220" y="4618739"/>
          <a:ext cx="127837" cy="183372"/>
          <a:chOff x="9930562" y="2326727"/>
          <a:chExt cx="127837" cy="181302"/>
        </a:xfrm>
      </xdr:grpSpPr>
      <xdr:cxnSp macro="">
        <xdr:nvCxnSpPr>
          <xdr:cNvPr id="63" name="Đường nối Thẳng 62"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Đường nối Thẳng 63"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289891</xdr:colOff>
      <xdr:row>22</xdr:row>
      <xdr:rowOff>24849</xdr:rowOff>
    </xdr:from>
    <xdr:to>
      <xdr:col>11</xdr:col>
      <xdr:colOff>417728</xdr:colOff>
      <xdr:row>22</xdr:row>
      <xdr:rowOff>208221</xdr:rowOff>
    </xdr:to>
    <xdr:grpSp>
      <xdr:nvGrpSpPr>
        <xdr:cNvPr id="65" name="Nhóm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GrpSpPr/>
      </xdr:nvGrpSpPr>
      <xdr:grpSpPr>
        <a:xfrm>
          <a:off x="7161498" y="5590170"/>
          <a:ext cx="127837" cy="183372"/>
          <a:chOff x="9930562" y="2326727"/>
          <a:chExt cx="127837" cy="181302"/>
        </a:xfrm>
      </xdr:grpSpPr>
      <xdr:cxnSp macro="">
        <xdr:nvCxnSpPr>
          <xdr:cNvPr id="66" name="Đường nối Thẳng 65">
            <a:extLst>
              <a:ext uri="{FF2B5EF4-FFF2-40B4-BE49-F238E27FC236}">
                <a16:creationId xmlns:a16="http://schemas.microsoft.com/office/drawing/2014/main" id="{00000000-0008-0000-0200-000042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Đường nối Thẳng 66">
            <a:extLst>
              <a:ext uri="{FF2B5EF4-FFF2-40B4-BE49-F238E27FC236}">
                <a16:creationId xmlns:a16="http://schemas.microsoft.com/office/drawing/2014/main" id="{00000000-0008-0000-0200-000043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306455</xdr:colOff>
      <xdr:row>30</xdr:row>
      <xdr:rowOff>33132</xdr:rowOff>
    </xdr:from>
    <xdr:to>
      <xdr:col>11</xdr:col>
      <xdr:colOff>434292</xdr:colOff>
      <xdr:row>30</xdr:row>
      <xdr:rowOff>216504</xdr:rowOff>
    </xdr:to>
    <xdr:grpSp>
      <xdr:nvGrpSpPr>
        <xdr:cNvPr id="68" name="Nhóm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pSpPr/>
      </xdr:nvGrpSpPr>
      <xdr:grpSpPr>
        <a:xfrm>
          <a:off x="7178062" y="7557882"/>
          <a:ext cx="127837" cy="183372"/>
          <a:chOff x="9930562" y="2326727"/>
          <a:chExt cx="127837" cy="181302"/>
        </a:xfrm>
      </xdr:grpSpPr>
      <xdr:cxnSp macro="">
        <xdr:nvCxnSpPr>
          <xdr:cNvPr id="69" name="Đường nối Thẳng 68">
            <a:extLst>
              <a:ext uri="{FF2B5EF4-FFF2-40B4-BE49-F238E27FC236}">
                <a16:creationId xmlns:a16="http://schemas.microsoft.com/office/drawing/2014/main" id="{00000000-0008-0000-0200-000045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Đường nối Thẳng 69">
            <a:extLst>
              <a:ext uri="{FF2B5EF4-FFF2-40B4-BE49-F238E27FC236}">
                <a16:creationId xmlns:a16="http://schemas.microsoft.com/office/drawing/2014/main" id="{00000000-0008-0000-0200-000046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298179</xdr:colOff>
      <xdr:row>31</xdr:row>
      <xdr:rowOff>33132</xdr:rowOff>
    </xdr:from>
    <xdr:to>
      <xdr:col>11</xdr:col>
      <xdr:colOff>426016</xdr:colOff>
      <xdr:row>31</xdr:row>
      <xdr:rowOff>216504</xdr:rowOff>
    </xdr:to>
    <xdr:grpSp>
      <xdr:nvGrpSpPr>
        <xdr:cNvPr id="71" name="Nhóm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GrpSpPr/>
      </xdr:nvGrpSpPr>
      <xdr:grpSpPr>
        <a:xfrm>
          <a:off x="7169786" y="7802811"/>
          <a:ext cx="127837" cy="183372"/>
          <a:chOff x="9930562" y="2326727"/>
          <a:chExt cx="127837" cy="181302"/>
        </a:xfrm>
      </xdr:grpSpPr>
      <xdr:cxnSp macro="">
        <xdr:nvCxnSpPr>
          <xdr:cNvPr id="72" name="Đường nối Thẳng 71">
            <a:extLst>
              <a:ext uri="{FF2B5EF4-FFF2-40B4-BE49-F238E27FC236}">
                <a16:creationId xmlns:a16="http://schemas.microsoft.com/office/drawing/2014/main" id="{00000000-0008-0000-0200-000048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Đường nối Thẳng 72">
            <a:extLst>
              <a:ext uri="{FF2B5EF4-FFF2-40B4-BE49-F238E27FC236}">
                <a16:creationId xmlns:a16="http://schemas.microsoft.com/office/drawing/2014/main" id="{00000000-0008-0000-0200-000049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289895</xdr:colOff>
      <xdr:row>34</xdr:row>
      <xdr:rowOff>24849</xdr:rowOff>
    </xdr:from>
    <xdr:to>
      <xdr:col>11</xdr:col>
      <xdr:colOff>417732</xdr:colOff>
      <xdr:row>34</xdr:row>
      <xdr:rowOff>208221</xdr:rowOff>
    </xdr:to>
    <xdr:grpSp>
      <xdr:nvGrpSpPr>
        <xdr:cNvPr id="74" name="Nhóm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GrpSpPr/>
      </xdr:nvGrpSpPr>
      <xdr:grpSpPr>
        <a:xfrm>
          <a:off x="7161502" y="8529313"/>
          <a:ext cx="127837" cy="183372"/>
          <a:chOff x="9930562" y="2326727"/>
          <a:chExt cx="127837" cy="181302"/>
        </a:xfrm>
      </xdr:grpSpPr>
      <xdr:cxnSp macro="">
        <xdr:nvCxnSpPr>
          <xdr:cNvPr id="75" name="Đường nối Thẳng 74">
            <a:extLst>
              <a:ext uri="{FF2B5EF4-FFF2-40B4-BE49-F238E27FC236}">
                <a16:creationId xmlns:a16="http://schemas.microsoft.com/office/drawing/2014/main" id="{00000000-0008-0000-0200-00004B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Đường nối Thẳng 75">
            <a:extLst>
              <a:ext uri="{FF2B5EF4-FFF2-40B4-BE49-F238E27FC236}">
                <a16:creationId xmlns:a16="http://schemas.microsoft.com/office/drawing/2014/main" id="{00000000-0008-0000-0200-00004C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273327</xdr:colOff>
      <xdr:row>43</xdr:row>
      <xdr:rowOff>33132</xdr:rowOff>
    </xdr:from>
    <xdr:to>
      <xdr:col>11</xdr:col>
      <xdr:colOff>401164</xdr:colOff>
      <xdr:row>43</xdr:row>
      <xdr:rowOff>216504</xdr:rowOff>
    </xdr:to>
    <xdr:grpSp>
      <xdr:nvGrpSpPr>
        <xdr:cNvPr id="80" name="Nhóm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pSpPr/>
      </xdr:nvGrpSpPr>
      <xdr:grpSpPr>
        <a:xfrm>
          <a:off x="7144934" y="10741953"/>
          <a:ext cx="127837" cy="183372"/>
          <a:chOff x="9930562" y="2326727"/>
          <a:chExt cx="127837" cy="181302"/>
        </a:xfrm>
      </xdr:grpSpPr>
      <xdr:cxnSp macro="">
        <xdr:nvCxnSpPr>
          <xdr:cNvPr id="81" name="Đường nối Thẳng 80">
            <a:extLst>
              <a:ext uri="{FF2B5EF4-FFF2-40B4-BE49-F238E27FC236}">
                <a16:creationId xmlns:a16="http://schemas.microsoft.com/office/drawing/2014/main" id="{00000000-0008-0000-0200-000051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Đường nối Thẳng 81">
            <a:extLst>
              <a:ext uri="{FF2B5EF4-FFF2-40B4-BE49-F238E27FC236}">
                <a16:creationId xmlns:a16="http://schemas.microsoft.com/office/drawing/2014/main" id="{00000000-0008-0000-0200-000052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273327</xdr:colOff>
      <xdr:row>46</xdr:row>
      <xdr:rowOff>33132</xdr:rowOff>
    </xdr:from>
    <xdr:to>
      <xdr:col>11</xdr:col>
      <xdr:colOff>401164</xdr:colOff>
      <xdr:row>46</xdr:row>
      <xdr:rowOff>216504</xdr:rowOff>
    </xdr:to>
    <xdr:grpSp>
      <xdr:nvGrpSpPr>
        <xdr:cNvPr id="83" name="Nhóm 8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pSpPr/>
      </xdr:nvGrpSpPr>
      <xdr:grpSpPr>
        <a:xfrm>
          <a:off x="7144934" y="11476739"/>
          <a:ext cx="127837" cy="183372"/>
          <a:chOff x="9930562" y="2326727"/>
          <a:chExt cx="127837" cy="181302"/>
        </a:xfrm>
      </xdr:grpSpPr>
      <xdr:cxnSp macro="">
        <xdr:nvCxnSpPr>
          <xdr:cNvPr id="84" name="Đường nối Thẳng 83">
            <a:extLst>
              <a:ext uri="{FF2B5EF4-FFF2-40B4-BE49-F238E27FC236}">
                <a16:creationId xmlns:a16="http://schemas.microsoft.com/office/drawing/2014/main" id="{00000000-0008-0000-0200-000054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Đường nối Thẳng 84">
            <a:extLst>
              <a:ext uri="{FF2B5EF4-FFF2-40B4-BE49-F238E27FC236}">
                <a16:creationId xmlns:a16="http://schemas.microsoft.com/office/drawing/2014/main" id="{00000000-0008-0000-0200-000055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637761</xdr:colOff>
      <xdr:row>5</xdr:row>
      <xdr:rowOff>41666</xdr:rowOff>
    </xdr:from>
    <xdr:to>
      <xdr:col>12</xdr:col>
      <xdr:colOff>134403</xdr:colOff>
      <xdr:row>5</xdr:row>
      <xdr:rowOff>169451</xdr:rowOff>
    </xdr:to>
    <xdr:grpSp>
      <xdr:nvGrpSpPr>
        <xdr:cNvPr id="90" name="Nhóm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pSpPr/>
      </xdr:nvGrpSpPr>
      <xdr:grpSpPr>
        <a:xfrm>
          <a:off x="7509368" y="1443202"/>
          <a:ext cx="258642" cy="127785"/>
          <a:chOff x="5570708" y="1263442"/>
          <a:chExt cx="258642" cy="67503"/>
        </a:xfrm>
      </xdr:grpSpPr>
      <xdr:grpSp>
        <xdr:nvGrpSpPr>
          <xdr:cNvPr id="86" name="Nhóm 85">
            <a:extLst>
              <a:ext uri="{FF2B5EF4-FFF2-40B4-BE49-F238E27FC236}">
                <a16:creationId xmlns:a16="http://schemas.microsoft.com/office/drawing/2014/main" id="{00000000-0008-0000-0200-000056000000}"/>
              </a:ext>
            </a:extLst>
          </xdr:cNvPr>
          <xdr:cNvGrpSpPr/>
        </xdr:nvGrpSpPr>
        <xdr:grpSpPr>
          <a:xfrm>
            <a:off x="5570708" y="1263442"/>
            <a:ext cx="127838" cy="67503"/>
            <a:chOff x="9930562" y="2345383"/>
            <a:chExt cx="127838" cy="66741"/>
          </a:xfrm>
        </xdr:grpSpPr>
        <xdr:cxnSp macro="">
          <xdr:nvCxnSpPr>
            <xdr:cNvPr id="87" name="Đường nối Thẳng 86">
              <a:extLst>
                <a:ext uri="{FF2B5EF4-FFF2-40B4-BE49-F238E27FC236}">
                  <a16:creationId xmlns:a16="http://schemas.microsoft.com/office/drawing/2014/main" id="{00000000-0008-0000-0200-000057000000}"/>
                </a:ext>
              </a:extLst>
            </xdr:cNvPr>
            <xdr:cNvCxnSpPr/>
          </xdr:nvCxnSpPr>
          <xdr:spPr>
            <a:xfrm>
              <a:off x="10054801" y="2345383"/>
              <a:ext cx="3599" cy="63549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8" name="Đường nối Thẳng 87">
              <a:extLst>
                <a:ext uri="{FF2B5EF4-FFF2-40B4-BE49-F238E27FC236}">
                  <a16:creationId xmlns:a16="http://schemas.microsoft.com/office/drawing/2014/main" id="{00000000-0008-0000-0200-000058000000}"/>
                </a:ext>
              </a:extLst>
            </xdr:cNvPr>
            <xdr:cNvCxnSpPr/>
          </xdr:nvCxnSpPr>
          <xdr:spPr>
            <a:xfrm>
              <a:off x="9930562" y="2412124"/>
              <a:ext cx="126122" cy="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89" name="Đường nối Thẳng 88">
            <a:extLst>
              <a:ext uri="{FF2B5EF4-FFF2-40B4-BE49-F238E27FC236}">
                <a16:creationId xmlns:a16="http://schemas.microsoft.com/office/drawing/2014/main" id="{00000000-0008-0000-0200-000059000000}"/>
              </a:ext>
            </a:extLst>
          </xdr:cNvPr>
          <xdr:cNvCxnSpPr/>
        </xdr:nvCxnSpPr>
        <xdr:spPr>
          <a:xfrm>
            <a:off x="5703228" y="1330548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646044</xdr:colOff>
      <xdr:row>12</xdr:row>
      <xdr:rowOff>33132</xdr:rowOff>
    </xdr:from>
    <xdr:to>
      <xdr:col>12</xdr:col>
      <xdr:colOff>142686</xdr:colOff>
      <xdr:row>12</xdr:row>
      <xdr:rowOff>216504</xdr:rowOff>
    </xdr:to>
    <xdr:grpSp>
      <xdr:nvGrpSpPr>
        <xdr:cNvPr id="91" name="Nhóm 90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pSpPr/>
      </xdr:nvGrpSpPr>
      <xdr:grpSpPr>
        <a:xfrm>
          <a:off x="7517651" y="3149168"/>
          <a:ext cx="258642" cy="183372"/>
          <a:chOff x="5570708" y="1244573"/>
          <a:chExt cx="258642" cy="183372"/>
        </a:xfrm>
      </xdr:grpSpPr>
      <xdr:grpSp>
        <xdr:nvGrpSpPr>
          <xdr:cNvPr id="92" name="Nhóm 91">
            <a:extLst>
              <a:ext uri="{FF2B5EF4-FFF2-40B4-BE49-F238E27FC236}">
                <a16:creationId xmlns:a16="http://schemas.microsoft.com/office/drawing/2014/main" id="{00000000-0008-0000-0200-00005C000000}"/>
              </a:ext>
            </a:extLst>
          </xdr:cNvPr>
          <xdr:cNvGrpSpPr/>
        </xdr:nvGrpSpPr>
        <xdr:grpSpPr>
          <a:xfrm>
            <a:off x="5570708" y="1244573"/>
            <a:ext cx="127837" cy="183372"/>
            <a:chOff x="9930562" y="2326727"/>
            <a:chExt cx="127837" cy="181302"/>
          </a:xfrm>
        </xdr:grpSpPr>
        <xdr:cxnSp macro="">
          <xdr:nvCxnSpPr>
            <xdr:cNvPr id="94" name="Đường nối Thẳng 93">
              <a:extLst>
                <a:ext uri="{FF2B5EF4-FFF2-40B4-BE49-F238E27FC236}">
                  <a16:creationId xmlns:a16="http://schemas.microsoft.com/office/drawing/2014/main" id="{00000000-0008-0000-0200-00005E000000}"/>
                </a:ext>
              </a:extLst>
            </xdr:cNvPr>
            <xdr:cNvCxnSpPr/>
          </xdr:nvCxnSpPr>
          <xdr:spPr>
            <a:xfrm flipH="1">
              <a:off x="10055012" y="2326727"/>
              <a:ext cx="3387" cy="181302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5" name="Đường nối Thẳng 94">
              <a:extLst>
                <a:ext uri="{FF2B5EF4-FFF2-40B4-BE49-F238E27FC236}">
                  <a16:creationId xmlns:a16="http://schemas.microsoft.com/office/drawing/2014/main" id="{00000000-0008-0000-0200-00005F000000}"/>
                </a:ext>
              </a:extLst>
            </xdr:cNvPr>
            <xdr:cNvCxnSpPr/>
          </xdr:nvCxnSpPr>
          <xdr:spPr>
            <a:xfrm>
              <a:off x="9930562" y="2412124"/>
              <a:ext cx="126122" cy="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93" name="Đường nối Thẳng 92">
            <a:extLst>
              <a:ext uri="{FF2B5EF4-FFF2-40B4-BE49-F238E27FC236}">
                <a16:creationId xmlns:a16="http://schemas.microsoft.com/office/drawing/2014/main" id="{00000000-0008-0000-0200-00005D000000}"/>
              </a:ext>
            </a:extLst>
          </xdr:cNvPr>
          <xdr:cNvCxnSpPr/>
        </xdr:nvCxnSpPr>
        <xdr:spPr>
          <a:xfrm>
            <a:off x="5703228" y="1327403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637767</xdr:colOff>
      <xdr:row>24</xdr:row>
      <xdr:rowOff>33132</xdr:rowOff>
    </xdr:from>
    <xdr:to>
      <xdr:col>12</xdr:col>
      <xdr:colOff>134409</xdr:colOff>
      <xdr:row>24</xdr:row>
      <xdr:rowOff>216504</xdr:rowOff>
    </xdr:to>
    <xdr:grpSp>
      <xdr:nvGrpSpPr>
        <xdr:cNvPr id="101" name="Nhóm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GrpSpPr/>
      </xdr:nvGrpSpPr>
      <xdr:grpSpPr>
        <a:xfrm>
          <a:off x="7509374" y="6088311"/>
          <a:ext cx="258642" cy="183372"/>
          <a:chOff x="5570708" y="1244573"/>
          <a:chExt cx="258642" cy="183372"/>
        </a:xfrm>
      </xdr:grpSpPr>
      <xdr:grpSp>
        <xdr:nvGrpSpPr>
          <xdr:cNvPr id="102" name="Nhóm 101">
            <a:extLst>
              <a:ext uri="{FF2B5EF4-FFF2-40B4-BE49-F238E27FC236}">
                <a16:creationId xmlns:a16="http://schemas.microsoft.com/office/drawing/2014/main" id="{00000000-0008-0000-0200-000066000000}"/>
              </a:ext>
            </a:extLst>
          </xdr:cNvPr>
          <xdr:cNvGrpSpPr/>
        </xdr:nvGrpSpPr>
        <xdr:grpSpPr>
          <a:xfrm>
            <a:off x="5570708" y="1244573"/>
            <a:ext cx="127837" cy="183372"/>
            <a:chOff x="9930562" y="2326727"/>
            <a:chExt cx="127837" cy="181302"/>
          </a:xfrm>
        </xdr:grpSpPr>
        <xdr:cxnSp macro="">
          <xdr:nvCxnSpPr>
            <xdr:cNvPr id="104" name="Đường nối Thẳng 103">
              <a:extLst>
                <a:ext uri="{FF2B5EF4-FFF2-40B4-BE49-F238E27FC236}">
                  <a16:creationId xmlns:a16="http://schemas.microsoft.com/office/drawing/2014/main" id="{00000000-0008-0000-0200-000068000000}"/>
                </a:ext>
              </a:extLst>
            </xdr:cNvPr>
            <xdr:cNvCxnSpPr/>
          </xdr:nvCxnSpPr>
          <xdr:spPr>
            <a:xfrm flipH="1">
              <a:off x="10055012" y="2326727"/>
              <a:ext cx="3387" cy="181302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5" name="Đường nối Thẳng 104">
              <a:extLst>
                <a:ext uri="{FF2B5EF4-FFF2-40B4-BE49-F238E27FC236}">
                  <a16:creationId xmlns:a16="http://schemas.microsoft.com/office/drawing/2014/main" id="{00000000-0008-0000-0200-000069000000}"/>
                </a:ext>
              </a:extLst>
            </xdr:cNvPr>
            <xdr:cNvCxnSpPr/>
          </xdr:nvCxnSpPr>
          <xdr:spPr>
            <a:xfrm>
              <a:off x="9930562" y="2412124"/>
              <a:ext cx="126122" cy="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03" name="Đường nối Thẳng 102">
            <a:extLst>
              <a:ext uri="{FF2B5EF4-FFF2-40B4-BE49-F238E27FC236}">
                <a16:creationId xmlns:a16="http://schemas.microsoft.com/office/drawing/2014/main" id="{00000000-0008-0000-0200-000067000000}"/>
              </a:ext>
            </a:extLst>
          </xdr:cNvPr>
          <xdr:cNvCxnSpPr/>
        </xdr:nvCxnSpPr>
        <xdr:spPr>
          <a:xfrm>
            <a:off x="5703228" y="1327403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281613</xdr:colOff>
      <xdr:row>20</xdr:row>
      <xdr:rowOff>33132</xdr:rowOff>
    </xdr:from>
    <xdr:to>
      <xdr:col>11</xdr:col>
      <xdr:colOff>409450</xdr:colOff>
      <xdr:row>20</xdr:row>
      <xdr:rowOff>216504</xdr:rowOff>
    </xdr:to>
    <xdr:grpSp>
      <xdr:nvGrpSpPr>
        <xdr:cNvPr id="106" name="Nhóm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pSpPr/>
      </xdr:nvGrpSpPr>
      <xdr:grpSpPr>
        <a:xfrm>
          <a:off x="7153220" y="5108596"/>
          <a:ext cx="127837" cy="183372"/>
          <a:chOff x="9930562" y="2326727"/>
          <a:chExt cx="127837" cy="181302"/>
        </a:xfrm>
      </xdr:grpSpPr>
      <xdr:cxnSp macro="">
        <xdr:nvCxnSpPr>
          <xdr:cNvPr id="107" name="Đường nối Thẳng 106">
            <a:extLst>
              <a:ext uri="{FF2B5EF4-FFF2-40B4-BE49-F238E27FC236}">
                <a16:creationId xmlns:a16="http://schemas.microsoft.com/office/drawing/2014/main" id="{00000000-0008-0000-0200-00006B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Đường nối Thẳng 107">
            <a:extLst>
              <a:ext uri="{FF2B5EF4-FFF2-40B4-BE49-F238E27FC236}">
                <a16:creationId xmlns:a16="http://schemas.microsoft.com/office/drawing/2014/main" id="{00000000-0008-0000-0200-00006C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356152</xdr:colOff>
      <xdr:row>40</xdr:row>
      <xdr:rowOff>33131</xdr:rowOff>
    </xdr:from>
    <xdr:to>
      <xdr:col>12</xdr:col>
      <xdr:colOff>492787</xdr:colOff>
      <xdr:row>40</xdr:row>
      <xdr:rowOff>214433</xdr:rowOff>
    </xdr:to>
    <xdr:grpSp>
      <xdr:nvGrpSpPr>
        <xdr:cNvPr id="109" name="Nhóm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GrpSpPr/>
      </xdr:nvGrpSpPr>
      <xdr:grpSpPr>
        <a:xfrm>
          <a:off x="7989759" y="10007167"/>
          <a:ext cx="136635" cy="181302"/>
          <a:chOff x="10281744" y="1872155"/>
          <a:chExt cx="136635" cy="181302"/>
        </a:xfrm>
      </xdr:grpSpPr>
      <xdr:cxnSp macro="">
        <xdr:nvCxnSpPr>
          <xdr:cNvPr id="110" name="Đường nối Thẳng 109">
            <a:extLst>
              <a:ext uri="{FF2B5EF4-FFF2-40B4-BE49-F238E27FC236}">
                <a16:creationId xmlns:a16="http://schemas.microsoft.com/office/drawing/2014/main" id="{00000000-0008-0000-0200-00006E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Đường nối Thẳng 110">
            <a:extLst>
              <a:ext uri="{FF2B5EF4-FFF2-40B4-BE49-F238E27FC236}">
                <a16:creationId xmlns:a16="http://schemas.microsoft.com/office/drawing/2014/main" id="{00000000-0008-0000-0200-00006F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298172</xdr:colOff>
      <xdr:row>41</xdr:row>
      <xdr:rowOff>24849</xdr:rowOff>
    </xdr:from>
    <xdr:to>
      <xdr:col>11</xdr:col>
      <xdr:colOff>426009</xdr:colOff>
      <xdr:row>41</xdr:row>
      <xdr:rowOff>208221</xdr:rowOff>
    </xdr:to>
    <xdr:grpSp>
      <xdr:nvGrpSpPr>
        <xdr:cNvPr id="112" name="Nhóm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GrpSpPr/>
      </xdr:nvGrpSpPr>
      <xdr:grpSpPr>
        <a:xfrm>
          <a:off x="7169779" y="10243813"/>
          <a:ext cx="127837" cy="183372"/>
          <a:chOff x="9930562" y="2326727"/>
          <a:chExt cx="127837" cy="181302"/>
        </a:xfrm>
      </xdr:grpSpPr>
      <xdr:cxnSp macro="">
        <xdr:nvCxnSpPr>
          <xdr:cNvPr id="113" name="Đường nối Thẳng 112">
            <a:extLst>
              <a:ext uri="{FF2B5EF4-FFF2-40B4-BE49-F238E27FC236}">
                <a16:creationId xmlns:a16="http://schemas.microsoft.com/office/drawing/2014/main" id="{00000000-0008-0000-0200-000071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" name="Đường nối Thẳng 113">
            <a:extLst>
              <a:ext uri="{FF2B5EF4-FFF2-40B4-BE49-F238E27FC236}">
                <a16:creationId xmlns:a16="http://schemas.microsoft.com/office/drawing/2014/main" id="{00000000-0008-0000-0200-000072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331304</xdr:colOff>
      <xdr:row>37</xdr:row>
      <xdr:rowOff>33130</xdr:rowOff>
    </xdr:from>
    <xdr:to>
      <xdr:col>12</xdr:col>
      <xdr:colOff>467939</xdr:colOff>
      <xdr:row>37</xdr:row>
      <xdr:rowOff>214432</xdr:rowOff>
    </xdr:to>
    <xdr:grpSp>
      <xdr:nvGrpSpPr>
        <xdr:cNvPr id="115" name="Nhóm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GrpSpPr/>
      </xdr:nvGrpSpPr>
      <xdr:grpSpPr>
        <a:xfrm>
          <a:off x="7964911" y="9272380"/>
          <a:ext cx="136635" cy="181302"/>
          <a:chOff x="10281744" y="1872155"/>
          <a:chExt cx="136635" cy="181302"/>
        </a:xfrm>
      </xdr:grpSpPr>
      <xdr:cxnSp macro="">
        <xdr:nvCxnSpPr>
          <xdr:cNvPr id="116" name="Đường nối Thẳng 115">
            <a:extLst>
              <a:ext uri="{FF2B5EF4-FFF2-40B4-BE49-F238E27FC236}">
                <a16:creationId xmlns:a16="http://schemas.microsoft.com/office/drawing/2014/main" id="{00000000-0008-0000-0200-000074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Đường nối Thẳng 116">
            <a:extLst>
              <a:ext uri="{FF2B5EF4-FFF2-40B4-BE49-F238E27FC236}">
                <a16:creationId xmlns:a16="http://schemas.microsoft.com/office/drawing/2014/main" id="{00000000-0008-0000-0200-000075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281613</xdr:colOff>
      <xdr:row>19</xdr:row>
      <xdr:rowOff>33132</xdr:rowOff>
    </xdr:from>
    <xdr:to>
      <xdr:col>11</xdr:col>
      <xdr:colOff>409450</xdr:colOff>
      <xdr:row>19</xdr:row>
      <xdr:rowOff>216504</xdr:rowOff>
    </xdr:to>
    <xdr:grpSp>
      <xdr:nvGrpSpPr>
        <xdr:cNvPr id="118" name="Nhóm 61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GrpSpPr/>
      </xdr:nvGrpSpPr>
      <xdr:grpSpPr>
        <a:xfrm>
          <a:off x="7153220" y="4863668"/>
          <a:ext cx="127837" cy="183372"/>
          <a:chOff x="9930562" y="2326727"/>
          <a:chExt cx="127837" cy="181302"/>
        </a:xfrm>
      </xdr:grpSpPr>
      <xdr:cxnSp macro="">
        <xdr:nvCxnSpPr>
          <xdr:cNvPr id="119" name="Đường nối Thẳng 62">
            <a:extLst>
              <a:ext uri="{FF2B5EF4-FFF2-40B4-BE49-F238E27FC236}">
                <a16:creationId xmlns:a16="http://schemas.microsoft.com/office/drawing/2014/main" id="{00000000-0008-0000-0200-000077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Đường nối Thẳng 63">
            <a:extLst>
              <a:ext uri="{FF2B5EF4-FFF2-40B4-BE49-F238E27FC236}">
                <a16:creationId xmlns:a16="http://schemas.microsoft.com/office/drawing/2014/main" id="{00000000-0008-0000-0200-000078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347870</xdr:colOff>
      <xdr:row>26</xdr:row>
      <xdr:rowOff>41413</xdr:rowOff>
    </xdr:from>
    <xdr:to>
      <xdr:col>12</xdr:col>
      <xdr:colOff>484505</xdr:colOff>
      <xdr:row>26</xdr:row>
      <xdr:rowOff>222715</xdr:rowOff>
    </xdr:to>
    <xdr:grpSp>
      <xdr:nvGrpSpPr>
        <xdr:cNvPr id="121" name="Nhóm 25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pSpPr/>
      </xdr:nvGrpSpPr>
      <xdr:grpSpPr>
        <a:xfrm>
          <a:off x="7981477" y="6586449"/>
          <a:ext cx="136635" cy="181302"/>
          <a:chOff x="10281744" y="1872155"/>
          <a:chExt cx="136635" cy="181302"/>
        </a:xfrm>
      </xdr:grpSpPr>
      <xdr:cxnSp macro="">
        <xdr:nvCxnSpPr>
          <xdr:cNvPr id="122" name="Đường nối Thẳng 26">
            <a:extLst>
              <a:ext uri="{FF2B5EF4-FFF2-40B4-BE49-F238E27FC236}">
                <a16:creationId xmlns:a16="http://schemas.microsoft.com/office/drawing/2014/main" id="{00000000-0008-0000-0200-00007A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Đường nối Thẳng 27">
            <a:extLst>
              <a:ext uri="{FF2B5EF4-FFF2-40B4-BE49-F238E27FC236}">
                <a16:creationId xmlns:a16="http://schemas.microsoft.com/office/drawing/2014/main" id="{00000000-0008-0000-0200-00007B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289891</xdr:colOff>
      <xdr:row>27</xdr:row>
      <xdr:rowOff>24849</xdr:rowOff>
    </xdr:from>
    <xdr:to>
      <xdr:col>11</xdr:col>
      <xdr:colOff>417728</xdr:colOff>
      <xdr:row>27</xdr:row>
      <xdr:rowOff>208221</xdr:rowOff>
    </xdr:to>
    <xdr:grpSp>
      <xdr:nvGrpSpPr>
        <xdr:cNvPr id="124" name="Nhóm 64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GrpSpPr/>
      </xdr:nvGrpSpPr>
      <xdr:grpSpPr>
        <a:xfrm>
          <a:off x="7161498" y="6814813"/>
          <a:ext cx="127837" cy="183372"/>
          <a:chOff x="9930562" y="2326727"/>
          <a:chExt cx="127837" cy="181302"/>
        </a:xfrm>
      </xdr:grpSpPr>
      <xdr:cxnSp macro="">
        <xdr:nvCxnSpPr>
          <xdr:cNvPr id="125" name="Đường nối Thẳng 65">
            <a:extLst>
              <a:ext uri="{FF2B5EF4-FFF2-40B4-BE49-F238E27FC236}">
                <a16:creationId xmlns:a16="http://schemas.microsoft.com/office/drawing/2014/main" id="{00000000-0008-0000-0200-00007D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Đường nối Thẳng 66">
            <a:extLst>
              <a:ext uri="{FF2B5EF4-FFF2-40B4-BE49-F238E27FC236}">
                <a16:creationId xmlns:a16="http://schemas.microsoft.com/office/drawing/2014/main" id="{00000000-0008-0000-0200-00007E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281604</xdr:colOff>
      <xdr:row>7</xdr:row>
      <xdr:rowOff>16566</xdr:rowOff>
    </xdr:from>
    <xdr:to>
      <xdr:col>11</xdr:col>
      <xdr:colOff>409441</xdr:colOff>
      <xdr:row>7</xdr:row>
      <xdr:rowOff>199938</xdr:rowOff>
    </xdr:to>
    <xdr:grpSp>
      <xdr:nvGrpSpPr>
        <xdr:cNvPr id="127" name="Nhóm 1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GrpSpPr/>
      </xdr:nvGrpSpPr>
      <xdr:grpSpPr>
        <a:xfrm>
          <a:off x="7153211" y="1907959"/>
          <a:ext cx="127837" cy="183372"/>
          <a:chOff x="9930562" y="2326727"/>
          <a:chExt cx="127837" cy="181302"/>
        </a:xfrm>
      </xdr:grpSpPr>
      <xdr:cxnSp macro="">
        <xdr:nvCxnSpPr>
          <xdr:cNvPr id="128" name="Đường nối Thẳng 127">
            <a:extLst>
              <a:ext uri="{FF2B5EF4-FFF2-40B4-BE49-F238E27FC236}">
                <a16:creationId xmlns:a16="http://schemas.microsoft.com/office/drawing/2014/main" id="{00000000-0008-0000-0200-000080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Đường nối Thẳng 128">
            <a:extLst>
              <a:ext uri="{FF2B5EF4-FFF2-40B4-BE49-F238E27FC236}">
                <a16:creationId xmlns:a16="http://schemas.microsoft.com/office/drawing/2014/main" id="{00000000-0008-0000-0200-000081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356152</xdr:colOff>
      <xdr:row>33</xdr:row>
      <xdr:rowOff>24848</xdr:rowOff>
    </xdr:from>
    <xdr:to>
      <xdr:col>12</xdr:col>
      <xdr:colOff>492787</xdr:colOff>
      <xdr:row>33</xdr:row>
      <xdr:rowOff>206150</xdr:rowOff>
    </xdr:to>
    <xdr:grpSp>
      <xdr:nvGrpSpPr>
        <xdr:cNvPr id="130" name="Nhóm 129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GrpSpPr/>
      </xdr:nvGrpSpPr>
      <xdr:grpSpPr>
        <a:xfrm>
          <a:off x="7989759" y="8284384"/>
          <a:ext cx="136635" cy="181302"/>
          <a:chOff x="10281744" y="1872155"/>
          <a:chExt cx="136635" cy="181302"/>
        </a:xfrm>
      </xdr:grpSpPr>
      <xdr:cxnSp macro="">
        <xdr:nvCxnSpPr>
          <xdr:cNvPr id="131" name="Đường nối Thẳng 130">
            <a:extLst>
              <a:ext uri="{FF2B5EF4-FFF2-40B4-BE49-F238E27FC236}">
                <a16:creationId xmlns:a16="http://schemas.microsoft.com/office/drawing/2014/main" id="{00000000-0008-0000-0200-000083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Đường nối Thẳng 131">
            <a:extLst>
              <a:ext uri="{FF2B5EF4-FFF2-40B4-BE49-F238E27FC236}">
                <a16:creationId xmlns:a16="http://schemas.microsoft.com/office/drawing/2014/main" id="{00000000-0008-0000-0200-000084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281604</xdr:colOff>
      <xdr:row>13</xdr:row>
      <xdr:rowOff>16566</xdr:rowOff>
    </xdr:from>
    <xdr:to>
      <xdr:col>11</xdr:col>
      <xdr:colOff>409441</xdr:colOff>
      <xdr:row>13</xdr:row>
      <xdr:rowOff>199938</xdr:rowOff>
    </xdr:to>
    <xdr:grpSp>
      <xdr:nvGrpSpPr>
        <xdr:cNvPr id="133" name="Nhóm 132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GrpSpPr/>
      </xdr:nvGrpSpPr>
      <xdr:grpSpPr>
        <a:xfrm>
          <a:off x="7153211" y="3377530"/>
          <a:ext cx="127837" cy="183372"/>
          <a:chOff x="9930562" y="2326727"/>
          <a:chExt cx="127837" cy="181302"/>
        </a:xfrm>
      </xdr:grpSpPr>
      <xdr:cxnSp macro="">
        <xdr:nvCxnSpPr>
          <xdr:cNvPr id="134" name="Đường nối Thẳng 133">
            <a:extLst>
              <a:ext uri="{FF2B5EF4-FFF2-40B4-BE49-F238E27FC236}">
                <a16:creationId xmlns:a16="http://schemas.microsoft.com/office/drawing/2014/main" id="{00000000-0008-0000-0200-000086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" name="Đường nối Thẳng 134">
            <a:extLst>
              <a:ext uri="{FF2B5EF4-FFF2-40B4-BE49-F238E27FC236}">
                <a16:creationId xmlns:a16="http://schemas.microsoft.com/office/drawing/2014/main" id="{00000000-0008-0000-0200-000087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644768</xdr:colOff>
      <xdr:row>5</xdr:row>
      <xdr:rowOff>58616</xdr:rowOff>
    </xdr:from>
    <xdr:to>
      <xdr:col>12</xdr:col>
      <xdr:colOff>125081</xdr:colOff>
      <xdr:row>5</xdr:row>
      <xdr:rowOff>186401</xdr:rowOff>
    </xdr:to>
    <xdr:grpSp>
      <xdr:nvGrpSpPr>
        <xdr:cNvPr id="2" name="Nhó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6155661" y="1500973"/>
          <a:ext cx="242313" cy="127785"/>
          <a:chOff x="5570708" y="1263442"/>
          <a:chExt cx="242313" cy="67503"/>
        </a:xfrm>
      </xdr:grpSpPr>
      <xdr:grpSp>
        <xdr:nvGrpSpPr>
          <xdr:cNvPr id="3" name="Nhóm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GrpSpPr/>
        </xdr:nvGrpSpPr>
        <xdr:grpSpPr>
          <a:xfrm>
            <a:off x="5570708" y="1263442"/>
            <a:ext cx="127838" cy="67503"/>
            <a:chOff x="9930562" y="2345383"/>
            <a:chExt cx="127838" cy="66741"/>
          </a:xfrm>
        </xdr:grpSpPr>
        <xdr:cxnSp macro="">
          <xdr:nvCxnSpPr>
            <xdr:cNvPr id="5" name="Đường nối Thẳng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CxnSpPr/>
          </xdr:nvCxnSpPr>
          <xdr:spPr>
            <a:xfrm>
              <a:off x="10054801" y="2345383"/>
              <a:ext cx="3599" cy="63549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" name="Đường nối Thẳng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CxnSpPr/>
          </xdr:nvCxnSpPr>
          <xdr:spPr>
            <a:xfrm>
              <a:off x="9930562" y="2412124"/>
              <a:ext cx="126122" cy="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4" name="Đường nối Thẳng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CxnSpPr/>
        </xdr:nvCxnSpPr>
        <xdr:spPr>
          <a:xfrm>
            <a:off x="5686899" y="1330548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331309</xdr:colOff>
      <xdr:row>8</xdr:row>
      <xdr:rowOff>41412</xdr:rowOff>
    </xdr:from>
    <xdr:to>
      <xdr:col>12</xdr:col>
      <xdr:colOff>467944</xdr:colOff>
      <xdr:row>8</xdr:row>
      <xdr:rowOff>222714</xdr:rowOff>
    </xdr:to>
    <xdr:grpSp>
      <xdr:nvGrpSpPr>
        <xdr:cNvPr id="7" name="Nhóm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pSpPr/>
      </xdr:nvGrpSpPr>
      <xdr:grpSpPr>
        <a:xfrm>
          <a:off x="6604202" y="2218555"/>
          <a:ext cx="136635" cy="181302"/>
          <a:chOff x="10281744" y="1872155"/>
          <a:chExt cx="136635" cy="181302"/>
        </a:xfrm>
      </xdr:grpSpPr>
      <xdr:cxnSp macro="">
        <xdr:nvCxnSpPr>
          <xdr:cNvPr id="8" name="Đường nối Thẳng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Đường nối Thẳng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289893</xdr:colOff>
      <xdr:row>9</xdr:row>
      <xdr:rowOff>33132</xdr:rowOff>
    </xdr:from>
    <xdr:to>
      <xdr:col>11</xdr:col>
      <xdr:colOff>417730</xdr:colOff>
      <xdr:row>9</xdr:row>
      <xdr:rowOff>216504</xdr:rowOff>
    </xdr:to>
    <xdr:grpSp>
      <xdr:nvGrpSpPr>
        <xdr:cNvPr id="10" name="Nhóm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5800786" y="2455203"/>
          <a:ext cx="127837" cy="183372"/>
          <a:chOff x="9930562" y="2326727"/>
          <a:chExt cx="127837" cy="181302"/>
        </a:xfrm>
      </xdr:grpSpPr>
      <xdr:cxnSp macro="">
        <xdr:nvCxnSpPr>
          <xdr:cNvPr id="11" name="Đường nối Thẳng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Đường nối Thẳng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333375</xdr:colOff>
      <xdr:row>13</xdr:row>
      <xdr:rowOff>28575</xdr:rowOff>
    </xdr:from>
    <xdr:to>
      <xdr:col>12</xdr:col>
      <xdr:colOff>470010</xdr:colOff>
      <xdr:row>13</xdr:row>
      <xdr:rowOff>209877</xdr:rowOff>
    </xdr:to>
    <xdr:grpSp>
      <xdr:nvGrpSpPr>
        <xdr:cNvPr id="16" name="Nhóm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6606268" y="3430361"/>
          <a:ext cx="136635" cy="181302"/>
          <a:chOff x="10281744" y="1872155"/>
          <a:chExt cx="136635" cy="181302"/>
        </a:xfrm>
      </xdr:grpSpPr>
      <xdr:cxnSp macro="">
        <xdr:nvCxnSpPr>
          <xdr:cNvPr id="17" name="Đường nối Thẳng 16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Đường nối Thẳng 17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295275</xdr:colOff>
      <xdr:row>14</xdr:row>
      <xdr:rowOff>19050</xdr:rowOff>
    </xdr:from>
    <xdr:to>
      <xdr:col>11</xdr:col>
      <xdr:colOff>423112</xdr:colOff>
      <xdr:row>14</xdr:row>
      <xdr:rowOff>202422</xdr:rowOff>
    </xdr:to>
    <xdr:grpSp>
      <xdr:nvGrpSpPr>
        <xdr:cNvPr id="19" name="Nhóm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pSpPr/>
      </xdr:nvGrpSpPr>
      <xdr:grpSpPr>
        <a:xfrm>
          <a:off x="5806168" y="3665764"/>
          <a:ext cx="127837" cy="183372"/>
          <a:chOff x="9930562" y="2326727"/>
          <a:chExt cx="127837" cy="181302"/>
        </a:xfrm>
      </xdr:grpSpPr>
      <xdr:cxnSp macro="">
        <xdr:nvCxnSpPr>
          <xdr:cNvPr id="20" name="Đường nối Thẳng 19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Đường nối Thẳng 20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314325</xdr:colOff>
      <xdr:row>15</xdr:row>
      <xdr:rowOff>28575</xdr:rowOff>
    </xdr:from>
    <xdr:to>
      <xdr:col>12</xdr:col>
      <xdr:colOff>450960</xdr:colOff>
      <xdr:row>15</xdr:row>
      <xdr:rowOff>209877</xdr:rowOff>
    </xdr:to>
    <xdr:grpSp>
      <xdr:nvGrpSpPr>
        <xdr:cNvPr id="22" name="Nhóm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pSpPr/>
      </xdr:nvGrpSpPr>
      <xdr:grpSpPr>
        <a:xfrm>
          <a:off x="6587218" y="3920218"/>
          <a:ext cx="136635" cy="181302"/>
          <a:chOff x="10281744" y="1872155"/>
          <a:chExt cx="136635" cy="181302"/>
        </a:xfrm>
      </xdr:grpSpPr>
      <xdr:cxnSp macro="">
        <xdr:nvCxnSpPr>
          <xdr:cNvPr id="23" name="Đường nối Thẳng 22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Đường nối Thẳng 23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323850</xdr:colOff>
      <xdr:row>16</xdr:row>
      <xdr:rowOff>38100</xdr:rowOff>
    </xdr:from>
    <xdr:to>
      <xdr:col>12</xdr:col>
      <xdr:colOff>460485</xdr:colOff>
      <xdr:row>16</xdr:row>
      <xdr:rowOff>219402</xdr:rowOff>
    </xdr:to>
    <xdr:grpSp>
      <xdr:nvGrpSpPr>
        <xdr:cNvPr id="25" name="Nhóm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pSpPr/>
      </xdr:nvGrpSpPr>
      <xdr:grpSpPr>
        <a:xfrm>
          <a:off x="6596743" y="4174671"/>
          <a:ext cx="136635" cy="181302"/>
          <a:chOff x="10281744" y="1872155"/>
          <a:chExt cx="136635" cy="181302"/>
        </a:xfrm>
      </xdr:grpSpPr>
      <xdr:cxnSp macro="">
        <xdr:nvCxnSpPr>
          <xdr:cNvPr id="26" name="Đường nối Thẳng 25">
            <a:extLst>
              <a:ext uri="{FF2B5EF4-FFF2-40B4-BE49-F238E27FC236}">
                <a16:creationId xmlns:a16="http://schemas.microsoft.com/office/drawing/2014/main" id="{00000000-0008-0000-0300-00001A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Đường nối Thẳng 26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266700</xdr:colOff>
      <xdr:row>17</xdr:row>
      <xdr:rowOff>28575</xdr:rowOff>
    </xdr:from>
    <xdr:to>
      <xdr:col>11</xdr:col>
      <xdr:colOff>394537</xdr:colOff>
      <xdr:row>17</xdr:row>
      <xdr:rowOff>211947</xdr:rowOff>
    </xdr:to>
    <xdr:grpSp>
      <xdr:nvGrpSpPr>
        <xdr:cNvPr id="28" name="Nhóm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pSpPr/>
      </xdr:nvGrpSpPr>
      <xdr:grpSpPr>
        <a:xfrm>
          <a:off x="5777593" y="4410075"/>
          <a:ext cx="127837" cy="183372"/>
          <a:chOff x="9930562" y="2326727"/>
          <a:chExt cx="127837" cy="181302"/>
        </a:xfrm>
      </xdr:grpSpPr>
      <xdr:cxnSp macro="">
        <xdr:nvCxnSpPr>
          <xdr:cNvPr id="29" name="Đường nối Thẳng 28"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Đường nối Thẳng 29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348029</xdr:colOff>
      <xdr:row>19</xdr:row>
      <xdr:rowOff>28575</xdr:rowOff>
    </xdr:from>
    <xdr:to>
      <xdr:col>12</xdr:col>
      <xdr:colOff>484664</xdr:colOff>
      <xdr:row>19</xdr:row>
      <xdr:rowOff>209877</xdr:rowOff>
    </xdr:to>
    <xdr:grpSp>
      <xdr:nvGrpSpPr>
        <xdr:cNvPr id="31" name="Nhóm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GrpSpPr/>
      </xdr:nvGrpSpPr>
      <xdr:grpSpPr>
        <a:xfrm>
          <a:off x="6620922" y="4899932"/>
          <a:ext cx="136635" cy="181302"/>
          <a:chOff x="10281744" y="1872155"/>
          <a:chExt cx="136635" cy="181302"/>
        </a:xfrm>
      </xdr:grpSpPr>
      <xdr:cxnSp macro="">
        <xdr:nvCxnSpPr>
          <xdr:cNvPr id="32" name="Đường nối Thẳng 31">
            <a:extLst>
              <a:ext uri="{FF2B5EF4-FFF2-40B4-BE49-F238E27FC236}">
                <a16:creationId xmlns:a16="http://schemas.microsoft.com/office/drawing/2014/main" id="{00000000-0008-0000-0300-000020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Đường nối Thẳng 32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348029</xdr:colOff>
      <xdr:row>20</xdr:row>
      <xdr:rowOff>28575</xdr:rowOff>
    </xdr:from>
    <xdr:to>
      <xdr:col>12</xdr:col>
      <xdr:colOff>484664</xdr:colOff>
      <xdr:row>20</xdr:row>
      <xdr:rowOff>209877</xdr:rowOff>
    </xdr:to>
    <xdr:grpSp>
      <xdr:nvGrpSpPr>
        <xdr:cNvPr id="34" name="Nhóm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pSpPr/>
      </xdr:nvGrpSpPr>
      <xdr:grpSpPr>
        <a:xfrm>
          <a:off x="6620922" y="5144861"/>
          <a:ext cx="136635" cy="181302"/>
          <a:chOff x="10281744" y="1872155"/>
          <a:chExt cx="136635" cy="181302"/>
        </a:xfrm>
      </xdr:grpSpPr>
      <xdr:cxnSp macro="">
        <xdr:nvCxnSpPr>
          <xdr:cNvPr id="35" name="Đường nối Thẳng 34">
            <a:extLst>
              <a:ext uri="{FF2B5EF4-FFF2-40B4-BE49-F238E27FC236}">
                <a16:creationId xmlns:a16="http://schemas.microsoft.com/office/drawing/2014/main" id="{00000000-0008-0000-0300-000023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Đường nối Thẳng 35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345098</xdr:colOff>
      <xdr:row>21</xdr:row>
      <xdr:rowOff>38100</xdr:rowOff>
    </xdr:from>
    <xdr:to>
      <xdr:col>12</xdr:col>
      <xdr:colOff>481733</xdr:colOff>
      <xdr:row>21</xdr:row>
      <xdr:rowOff>219402</xdr:rowOff>
    </xdr:to>
    <xdr:grpSp>
      <xdr:nvGrpSpPr>
        <xdr:cNvPr id="37" name="Nhóm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GrpSpPr/>
      </xdr:nvGrpSpPr>
      <xdr:grpSpPr>
        <a:xfrm>
          <a:off x="6617991" y="5399314"/>
          <a:ext cx="136635" cy="181302"/>
          <a:chOff x="10281744" y="1872155"/>
          <a:chExt cx="136635" cy="181302"/>
        </a:xfrm>
      </xdr:grpSpPr>
      <xdr:cxnSp macro="">
        <xdr:nvCxnSpPr>
          <xdr:cNvPr id="38" name="Đường nối Thẳng 37">
            <a:extLst>
              <a:ext uri="{FF2B5EF4-FFF2-40B4-BE49-F238E27FC236}">
                <a16:creationId xmlns:a16="http://schemas.microsoft.com/office/drawing/2014/main" id="{00000000-0008-0000-0300-000026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Đường nối Thẳng 38"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263769</xdr:colOff>
      <xdr:row>22</xdr:row>
      <xdr:rowOff>36635</xdr:rowOff>
    </xdr:from>
    <xdr:to>
      <xdr:col>11</xdr:col>
      <xdr:colOff>391606</xdr:colOff>
      <xdr:row>22</xdr:row>
      <xdr:rowOff>220007</xdr:rowOff>
    </xdr:to>
    <xdr:grpSp>
      <xdr:nvGrpSpPr>
        <xdr:cNvPr id="40" name="Nhóm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pSpPr/>
      </xdr:nvGrpSpPr>
      <xdr:grpSpPr>
        <a:xfrm>
          <a:off x="5774662" y="5642778"/>
          <a:ext cx="127837" cy="183372"/>
          <a:chOff x="9930562" y="2326727"/>
          <a:chExt cx="127837" cy="181302"/>
        </a:xfrm>
      </xdr:grpSpPr>
      <xdr:cxnSp macro="">
        <xdr:nvCxnSpPr>
          <xdr:cNvPr id="41" name="Đường nối Thẳng 40"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Đường nối Thẳng 41"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256443</xdr:colOff>
      <xdr:row>24</xdr:row>
      <xdr:rowOff>43962</xdr:rowOff>
    </xdr:from>
    <xdr:to>
      <xdr:col>11</xdr:col>
      <xdr:colOff>384280</xdr:colOff>
      <xdr:row>24</xdr:row>
      <xdr:rowOff>227334</xdr:rowOff>
    </xdr:to>
    <xdr:grpSp>
      <xdr:nvGrpSpPr>
        <xdr:cNvPr id="43" name="Nhóm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GrpSpPr/>
      </xdr:nvGrpSpPr>
      <xdr:grpSpPr>
        <a:xfrm>
          <a:off x="5767336" y="6139962"/>
          <a:ext cx="127837" cy="183372"/>
          <a:chOff x="9930562" y="2326727"/>
          <a:chExt cx="127837" cy="181302"/>
        </a:xfrm>
      </xdr:grpSpPr>
      <xdr:cxnSp macro="">
        <xdr:nvCxnSpPr>
          <xdr:cNvPr id="44" name="Đường nối Thẳng 43"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Đường nối Thẳng 44"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256443</xdr:colOff>
      <xdr:row>25</xdr:row>
      <xdr:rowOff>36635</xdr:rowOff>
    </xdr:from>
    <xdr:to>
      <xdr:col>11</xdr:col>
      <xdr:colOff>384280</xdr:colOff>
      <xdr:row>25</xdr:row>
      <xdr:rowOff>220007</xdr:rowOff>
    </xdr:to>
    <xdr:grpSp>
      <xdr:nvGrpSpPr>
        <xdr:cNvPr id="46" name="Nhóm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GrpSpPr/>
      </xdr:nvGrpSpPr>
      <xdr:grpSpPr>
        <a:xfrm>
          <a:off x="5767336" y="6377564"/>
          <a:ext cx="127837" cy="183372"/>
          <a:chOff x="9930562" y="2326727"/>
          <a:chExt cx="127837" cy="181302"/>
        </a:xfrm>
      </xdr:grpSpPr>
      <xdr:cxnSp macro="">
        <xdr:nvCxnSpPr>
          <xdr:cNvPr id="47" name="Đường nối Thẳng 46"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Đường nối Thẳng 47"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337039</xdr:colOff>
      <xdr:row>26</xdr:row>
      <xdr:rowOff>29308</xdr:rowOff>
    </xdr:from>
    <xdr:to>
      <xdr:col>12</xdr:col>
      <xdr:colOff>473674</xdr:colOff>
      <xdr:row>26</xdr:row>
      <xdr:rowOff>210610</xdr:rowOff>
    </xdr:to>
    <xdr:grpSp>
      <xdr:nvGrpSpPr>
        <xdr:cNvPr id="49" name="Nhóm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GrpSpPr/>
      </xdr:nvGrpSpPr>
      <xdr:grpSpPr>
        <a:xfrm>
          <a:off x="6609932" y="6615165"/>
          <a:ext cx="136635" cy="181302"/>
          <a:chOff x="10281744" y="1872155"/>
          <a:chExt cx="136635" cy="181302"/>
        </a:xfrm>
      </xdr:grpSpPr>
      <xdr:cxnSp macro="">
        <xdr:nvCxnSpPr>
          <xdr:cNvPr id="50" name="Đường nối Thẳng 49"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Đường nối Thẳng 50"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329711</xdr:colOff>
      <xdr:row>27</xdr:row>
      <xdr:rowOff>36634</xdr:rowOff>
    </xdr:from>
    <xdr:to>
      <xdr:col>12</xdr:col>
      <xdr:colOff>466346</xdr:colOff>
      <xdr:row>27</xdr:row>
      <xdr:rowOff>217936</xdr:rowOff>
    </xdr:to>
    <xdr:grpSp>
      <xdr:nvGrpSpPr>
        <xdr:cNvPr id="52" name="Nhóm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GrpSpPr/>
      </xdr:nvGrpSpPr>
      <xdr:grpSpPr>
        <a:xfrm>
          <a:off x="6602604" y="6867420"/>
          <a:ext cx="136635" cy="181302"/>
          <a:chOff x="10281744" y="1872155"/>
          <a:chExt cx="136635" cy="181302"/>
        </a:xfrm>
      </xdr:grpSpPr>
      <xdr:cxnSp macro="">
        <xdr:nvCxnSpPr>
          <xdr:cNvPr id="53" name="Đường nối Thẳng 52"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Đường nối Thẳng 53"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256442</xdr:colOff>
      <xdr:row>28</xdr:row>
      <xdr:rowOff>36635</xdr:rowOff>
    </xdr:from>
    <xdr:to>
      <xdr:col>11</xdr:col>
      <xdr:colOff>384279</xdr:colOff>
      <xdr:row>28</xdr:row>
      <xdr:rowOff>220007</xdr:rowOff>
    </xdr:to>
    <xdr:grpSp>
      <xdr:nvGrpSpPr>
        <xdr:cNvPr id="55" name="Nhóm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GrpSpPr/>
      </xdr:nvGrpSpPr>
      <xdr:grpSpPr>
        <a:xfrm>
          <a:off x="5767335" y="7112349"/>
          <a:ext cx="127837" cy="183372"/>
          <a:chOff x="9930562" y="2326727"/>
          <a:chExt cx="127837" cy="181302"/>
        </a:xfrm>
      </xdr:grpSpPr>
      <xdr:cxnSp macro="">
        <xdr:nvCxnSpPr>
          <xdr:cNvPr id="56" name="Đường nối Thẳng 55"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Đường nối Thẳng 56">
            <a:extLst>
              <a:ext uri="{FF2B5EF4-FFF2-40B4-BE49-F238E27FC236}">
                <a16:creationId xmlns:a16="http://schemas.microsoft.com/office/drawing/2014/main" id="{00000000-0008-0000-0300-000039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329711</xdr:colOff>
      <xdr:row>29</xdr:row>
      <xdr:rowOff>21980</xdr:rowOff>
    </xdr:from>
    <xdr:to>
      <xdr:col>12</xdr:col>
      <xdr:colOff>466346</xdr:colOff>
      <xdr:row>29</xdr:row>
      <xdr:rowOff>203282</xdr:rowOff>
    </xdr:to>
    <xdr:grpSp>
      <xdr:nvGrpSpPr>
        <xdr:cNvPr id="58" name="Nhóm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GrpSpPr/>
      </xdr:nvGrpSpPr>
      <xdr:grpSpPr>
        <a:xfrm>
          <a:off x="6602604" y="7342623"/>
          <a:ext cx="136635" cy="181302"/>
          <a:chOff x="10281744" y="1872155"/>
          <a:chExt cx="136635" cy="181302"/>
        </a:xfrm>
      </xdr:grpSpPr>
      <xdr:cxnSp macro="">
        <xdr:nvCxnSpPr>
          <xdr:cNvPr id="59" name="Đường nối Thẳng 58"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Đường nối Thẳng 59"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256442</xdr:colOff>
      <xdr:row>30</xdr:row>
      <xdr:rowOff>36635</xdr:rowOff>
    </xdr:from>
    <xdr:to>
      <xdr:col>11</xdr:col>
      <xdr:colOff>384279</xdr:colOff>
      <xdr:row>30</xdr:row>
      <xdr:rowOff>220007</xdr:rowOff>
    </xdr:to>
    <xdr:grpSp>
      <xdr:nvGrpSpPr>
        <xdr:cNvPr id="61" name="Nhóm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GrpSpPr/>
      </xdr:nvGrpSpPr>
      <xdr:grpSpPr>
        <a:xfrm>
          <a:off x="5767335" y="7602206"/>
          <a:ext cx="127837" cy="183372"/>
          <a:chOff x="9930562" y="2326727"/>
          <a:chExt cx="127837" cy="181302"/>
        </a:xfrm>
      </xdr:grpSpPr>
      <xdr:cxnSp macro="">
        <xdr:nvCxnSpPr>
          <xdr:cNvPr id="62" name="Đường nối Thẳng 61"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Đường nối Thẳng 62">
            <a:extLst>
              <a:ext uri="{FF2B5EF4-FFF2-40B4-BE49-F238E27FC236}">
                <a16:creationId xmlns:a16="http://schemas.microsoft.com/office/drawing/2014/main" id="{00000000-0008-0000-0300-00003F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329711</xdr:colOff>
      <xdr:row>31</xdr:row>
      <xdr:rowOff>21980</xdr:rowOff>
    </xdr:from>
    <xdr:to>
      <xdr:col>12</xdr:col>
      <xdr:colOff>466346</xdr:colOff>
      <xdr:row>31</xdr:row>
      <xdr:rowOff>203282</xdr:rowOff>
    </xdr:to>
    <xdr:grpSp>
      <xdr:nvGrpSpPr>
        <xdr:cNvPr id="64" name="Nhóm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GrpSpPr/>
      </xdr:nvGrpSpPr>
      <xdr:grpSpPr>
        <a:xfrm>
          <a:off x="6602604" y="7832480"/>
          <a:ext cx="136635" cy="181302"/>
          <a:chOff x="10281744" y="1872155"/>
          <a:chExt cx="136635" cy="181302"/>
        </a:xfrm>
      </xdr:grpSpPr>
      <xdr:cxnSp macro="">
        <xdr:nvCxnSpPr>
          <xdr:cNvPr id="65" name="Đường nối Thẳng 64">
            <a:extLst>
              <a:ext uri="{FF2B5EF4-FFF2-40B4-BE49-F238E27FC236}">
                <a16:creationId xmlns:a16="http://schemas.microsoft.com/office/drawing/2014/main" id="{00000000-0008-0000-0300-000041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Đường nối Thẳng 65">
            <a:extLst>
              <a:ext uri="{FF2B5EF4-FFF2-40B4-BE49-F238E27FC236}">
                <a16:creationId xmlns:a16="http://schemas.microsoft.com/office/drawing/2014/main" id="{00000000-0008-0000-0300-000042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329711</xdr:colOff>
      <xdr:row>32</xdr:row>
      <xdr:rowOff>21980</xdr:rowOff>
    </xdr:from>
    <xdr:to>
      <xdr:col>12</xdr:col>
      <xdr:colOff>466346</xdr:colOff>
      <xdr:row>32</xdr:row>
      <xdr:rowOff>203282</xdr:rowOff>
    </xdr:to>
    <xdr:grpSp>
      <xdr:nvGrpSpPr>
        <xdr:cNvPr id="67" name="Nhóm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GrpSpPr/>
      </xdr:nvGrpSpPr>
      <xdr:grpSpPr>
        <a:xfrm>
          <a:off x="6602604" y="8077409"/>
          <a:ext cx="136635" cy="181302"/>
          <a:chOff x="10281744" y="1872155"/>
          <a:chExt cx="136635" cy="181302"/>
        </a:xfrm>
      </xdr:grpSpPr>
      <xdr:cxnSp macro="">
        <xdr:nvCxnSpPr>
          <xdr:cNvPr id="68" name="Đường nối Thẳng 67">
            <a:extLst>
              <a:ext uri="{FF2B5EF4-FFF2-40B4-BE49-F238E27FC236}">
                <a16:creationId xmlns:a16="http://schemas.microsoft.com/office/drawing/2014/main" id="{00000000-0008-0000-0300-000044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Đường nối Thẳng 68">
            <a:extLst>
              <a:ext uri="{FF2B5EF4-FFF2-40B4-BE49-F238E27FC236}">
                <a16:creationId xmlns:a16="http://schemas.microsoft.com/office/drawing/2014/main" id="{00000000-0008-0000-0300-000045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256442</xdr:colOff>
      <xdr:row>33</xdr:row>
      <xdr:rowOff>36635</xdr:rowOff>
    </xdr:from>
    <xdr:to>
      <xdr:col>11</xdr:col>
      <xdr:colOff>384279</xdr:colOff>
      <xdr:row>33</xdr:row>
      <xdr:rowOff>220007</xdr:rowOff>
    </xdr:to>
    <xdr:grpSp>
      <xdr:nvGrpSpPr>
        <xdr:cNvPr id="70" name="Nhóm 69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GrpSpPr/>
      </xdr:nvGrpSpPr>
      <xdr:grpSpPr>
        <a:xfrm>
          <a:off x="5767335" y="8336992"/>
          <a:ext cx="127837" cy="183372"/>
          <a:chOff x="9930562" y="2326727"/>
          <a:chExt cx="127837" cy="181302"/>
        </a:xfrm>
      </xdr:grpSpPr>
      <xdr:cxnSp macro="">
        <xdr:nvCxnSpPr>
          <xdr:cNvPr id="71" name="Đường nối Thẳng 70">
            <a:extLst>
              <a:ext uri="{FF2B5EF4-FFF2-40B4-BE49-F238E27FC236}">
                <a16:creationId xmlns:a16="http://schemas.microsoft.com/office/drawing/2014/main" id="{00000000-0008-0000-0300-000047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Đường nối Thẳng 71">
            <a:extLst>
              <a:ext uri="{FF2B5EF4-FFF2-40B4-BE49-F238E27FC236}">
                <a16:creationId xmlns:a16="http://schemas.microsoft.com/office/drawing/2014/main" id="{00000000-0008-0000-0300-000048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329711</xdr:colOff>
      <xdr:row>34</xdr:row>
      <xdr:rowOff>21980</xdr:rowOff>
    </xdr:from>
    <xdr:to>
      <xdr:col>12</xdr:col>
      <xdr:colOff>466346</xdr:colOff>
      <xdr:row>34</xdr:row>
      <xdr:rowOff>203282</xdr:rowOff>
    </xdr:to>
    <xdr:grpSp>
      <xdr:nvGrpSpPr>
        <xdr:cNvPr id="73" name="Nhóm 7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GrpSpPr/>
      </xdr:nvGrpSpPr>
      <xdr:grpSpPr>
        <a:xfrm>
          <a:off x="6602604" y="8567266"/>
          <a:ext cx="136635" cy="181302"/>
          <a:chOff x="10281744" y="1872155"/>
          <a:chExt cx="136635" cy="181302"/>
        </a:xfrm>
      </xdr:grpSpPr>
      <xdr:cxnSp macro="">
        <xdr:nvCxnSpPr>
          <xdr:cNvPr id="74" name="Đường nối Thẳng 73">
            <a:extLst>
              <a:ext uri="{FF2B5EF4-FFF2-40B4-BE49-F238E27FC236}">
                <a16:creationId xmlns:a16="http://schemas.microsoft.com/office/drawing/2014/main" id="{00000000-0008-0000-0300-00004A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Đường nối Thẳng 74">
            <a:extLst>
              <a:ext uri="{FF2B5EF4-FFF2-40B4-BE49-F238E27FC236}">
                <a16:creationId xmlns:a16="http://schemas.microsoft.com/office/drawing/2014/main" id="{00000000-0008-0000-0300-00004B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329711</xdr:colOff>
      <xdr:row>35</xdr:row>
      <xdr:rowOff>21980</xdr:rowOff>
    </xdr:from>
    <xdr:to>
      <xdr:col>12</xdr:col>
      <xdr:colOff>466346</xdr:colOff>
      <xdr:row>35</xdr:row>
      <xdr:rowOff>203282</xdr:rowOff>
    </xdr:to>
    <xdr:grpSp>
      <xdr:nvGrpSpPr>
        <xdr:cNvPr id="76" name="Nhóm 7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GrpSpPr/>
      </xdr:nvGrpSpPr>
      <xdr:grpSpPr>
        <a:xfrm>
          <a:off x="6602604" y="8812194"/>
          <a:ext cx="136635" cy="181302"/>
          <a:chOff x="10281744" y="1872155"/>
          <a:chExt cx="136635" cy="181302"/>
        </a:xfrm>
      </xdr:grpSpPr>
      <xdr:cxnSp macro="">
        <xdr:nvCxnSpPr>
          <xdr:cNvPr id="77" name="Đường nối Thẳng 76">
            <a:extLst>
              <a:ext uri="{FF2B5EF4-FFF2-40B4-BE49-F238E27FC236}">
                <a16:creationId xmlns:a16="http://schemas.microsoft.com/office/drawing/2014/main" id="{00000000-0008-0000-0300-00004D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Đường nối Thẳng 77">
            <a:extLst>
              <a:ext uri="{FF2B5EF4-FFF2-40B4-BE49-F238E27FC236}">
                <a16:creationId xmlns:a16="http://schemas.microsoft.com/office/drawing/2014/main" id="{00000000-0008-0000-0300-00004E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329711</xdr:colOff>
      <xdr:row>36</xdr:row>
      <xdr:rowOff>21980</xdr:rowOff>
    </xdr:from>
    <xdr:to>
      <xdr:col>12</xdr:col>
      <xdr:colOff>466346</xdr:colOff>
      <xdr:row>36</xdr:row>
      <xdr:rowOff>203282</xdr:rowOff>
    </xdr:to>
    <xdr:grpSp>
      <xdr:nvGrpSpPr>
        <xdr:cNvPr id="79" name="Nhóm 78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GrpSpPr/>
      </xdr:nvGrpSpPr>
      <xdr:grpSpPr>
        <a:xfrm>
          <a:off x="6602604" y="9057123"/>
          <a:ext cx="136635" cy="181302"/>
          <a:chOff x="10281744" y="1872155"/>
          <a:chExt cx="136635" cy="181302"/>
        </a:xfrm>
      </xdr:grpSpPr>
      <xdr:cxnSp macro="">
        <xdr:nvCxnSpPr>
          <xdr:cNvPr id="80" name="Đường nối Thẳng 79">
            <a:extLst>
              <a:ext uri="{FF2B5EF4-FFF2-40B4-BE49-F238E27FC236}">
                <a16:creationId xmlns:a16="http://schemas.microsoft.com/office/drawing/2014/main" id="{00000000-0008-0000-0300-000050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Đường nối Thẳng 80">
            <a:extLst>
              <a:ext uri="{FF2B5EF4-FFF2-40B4-BE49-F238E27FC236}">
                <a16:creationId xmlns:a16="http://schemas.microsoft.com/office/drawing/2014/main" id="{00000000-0008-0000-0300-000051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256442</xdr:colOff>
      <xdr:row>37</xdr:row>
      <xdr:rowOff>36635</xdr:rowOff>
    </xdr:from>
    <xdr:to>
      <xdr:col>11</xdr:col>
      <xdr:colOff>384279</xdr:colOff>
      <xdr:row>37</xdr:row>
      <xdr:rowOff>220007</xdr:rowOff>
    </xdr:to>
    <xdr:grpSp>
      <xdr:nvGrpSpPr>
        <xdr:cNvPr id="82" name="Nhóm 8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GrpSpPr/>
      </xdr:nvGrpSpPr>
      <xdr:grpSpPr>
        <a:xfrm>
          <a:off x="5767335" y="9316706"/>
          <a:ext cx="127837" cy="183372"/>
          <a:chOff x="9930562" y="2326727"/>
          <a:chExt cx="127837" cy="181302"/>
        </a:xfrm>
      </xdr:grpSpPr>
      <xdr:cxnSp macro="">
        <xdr:nvCxnSpPr>
          <xdr:cNvPr id="83" name="Đường nối Thẳng 82">
            <a:extLst>
              <a:ext uri="{FF2B5EF4-FFF2-40B4-BE49-F238E27FC236}">
                <a16:creationId xmlns:a16="http://schemas.microsoft.com/office/drawing/2014/main" id="{00000000-0008-0000-0300-000053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Đường nối Thẳng 83">
            <a:extLst>
              <a:ext uri="{FF2B5EF4-FFF2-40B4-BE49-F238E27FC236}">
                <a16:creationId xmlns:a16="http://schemas.microsoft.com/office/drawing/2014/main" id="{00000000-0008-0000-0300-000054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329711</xdr:colOff>
      <xdr:row>38</xdr:row>
      <xdr:rowOff>21980</xdr:rowOff>
    </xdr:from>
    <xdr:to>
      <xdr:col>12</xdr:col>
      <xdr:colOff>466346</xdr:colOff>
      <xdr:row>38</xdr:row>
      <xdr:rowOff>203282</xdr:rowOff>
    </xdr:to>
    <xdr:grpSp>
      <xdr:nvGrpSpPr>
        <xdr:cNvPr id="85" name="Nhóm 84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GrpSpPr/>
      </xdr:nvGrpSpPr>
      <xdr:grpSpPr>
        <a:xfrm>
          <a:off x="6602604" y="9546980"/>
          <a:ext cx="136635" cy="181302"/>
          <a:chOff x="10281744" y="1872155"/>
          <a:chExt cx="136635" cy="181302"/>
        </a:xfrm>
      </xdr:grpSpPr>
      <xdr:cxnSp macro="">
        <xdr:nvCxnSpPr>
          <xdr:cNvPr id="86" name="Đường nối Thẳng 85">
            <a:extLst>
              <a:ext uri="{FF2B5EF4-FFF2-40B4-BE49-F238E27FC236}">
                <a16:creationId xmlns:a16="http://schemas.microsoft.com/office/drawing/2014/main" id="{00000000-0008-0000-0300-000056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Đường nối Thẳng 86">
            <a:extLst>
              <a:ext uri="{FF2B5EF4-FFF2-40B4-BE49-F238E27FC236}">
                <a16:creationId xmlns:a16="http://schemas.microsoft.com/office/drawing/2014/main" id="{00000000-0008-0000-0300-000057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256442</xdr:colOff>
      <xdr:row>39</xdr:row>
      <xdr:rowOff>36635</xdr:rowOff>
    </xdr:from>
    <xdr:to>
      <xdr:col>11</xdr:col>
      <xdr:colOff>384279</xdr:colOff>
      <xdr:row>39</xdr:row>
      <xdr:rowOff>220007</xdr:rowOff>
    </xdr:to>
    <xdr:grpSp>
      <xdr:nvGrpSpPr>
        <xdr:cNvPr id="88" name="Nhóm 87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GrpSpPr/>
      </xdr:nvGrpSpPr>
      <xdr:grpSpPr>
        <a:xfrm>
          <a:off x="5767335" y="9806564"/>
          <a:ext cx="127837" cy="183372"/>
          <a:chOff x="9930562" y="2326727"/>
          <a:chExt cx="127837" cy="181302"/>
        </a:xfrm>
      </xdr:grpSpPr>
      <xdr:cxnSp macro="">
        <xdr:nvCxnSpPr>
          <xdr:cNvPr id="89" name="Đường nối Thẳng 88">
            <a:extLst>
              <a:ext uri="{FF2B5EF4-FFF2-40B4-BE49-F238E27FC236}">
                <a16:creationId xmlns:a16="http://schemas.microsoft.com/office/drawing/2014/main" id="{00000000-0008-0000-0300-000059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Đường nối Thẳng 89">
            <a:extLst>
              <a:ext uri="{FF2B5EF4-FFF2-40B4-BE49-F238E27FC236}">
                <a16:creationId xmlns:a16="http://schemas.microsoft.com/office/drawing/2014/main" id="{00000000-0008-0000-0300-00005A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329711</xdr:colOff>
      <xdr:row>40</xdr:row>
      <xdr:rowOff>21980</xdr:rowOff>
    </xdr:from>
    <xdr:to>
      <xdr:col>12</xdr:col>
      <xdr:colOff>466346</xdr:colOff>
      <xdr:row>40</xdr:row>
      <xdr:rowOff>203282</xdr:rowOff>
    </xdr:to>
    <xdr:grpSp>
      <xdr:nvGrpSpPr>
        <xdr:cNvPr id="91" name="Nhóm 90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GrpSpPr/>
      </xdr:nvGrpSpPr>
      <xdr:grpSpPr>
        <a:xfrm>
          <a:off x="6602604" y="10036837"/>
          <a:ext cx="136635" cy="181302"/>
          <a:chOff x="10281744" y="1872155"/>
          <a:chExt cx="136635" cy="181302"/>
        </a:xfrm>
      </xdr:grpSpPr>
      <xdr:cxnSp macro="">
        <xdr:nvCxnSpPr>
          <xdr:cNvPr id="92" name="Đường nối Thẳng 91"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Đường nối Thẳng 92"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256442</xdr:colOff>
      <xdr:row>41</xdr:row>
      <xdr:rowOff>36635</xdr:rowOff>
    </xdr:from>
    <xdr:to>
      <xdr:col>11</xdr:col>
      <xdr:colOff>384279</xdr:colOff>
      <xdr:row>41</xdr:row>
      <xdr:rowOff>220007</xdr:rowOff>
    </xdr:to>
    <xdr:grpSp>
      <xdr:nvGrpSpPr>
        <xdr:cNvPr id="94" name="Nhóm 93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GrpSpPr/>
      </xdr:nvGrpSpPr>
      <xdr:grpSpPr>
        <a:xfrm>
          <a:off x="5767335" y="10296421"/>
          <a:ext cx="127837" cy="183372"/>
          <a:chOff x="9930562" y="2326727"/>
          <a:chExt cx="127837" cy="181302"/>
        </a:xfrm>
      </xdr:grpSpPr>
      <xdr:cxnSp macro="">
        <xdr:nvCxnSpPr>
          <xdr:cNvPr id="95" name="Đường nối Thẳng 94"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Đường nối Thẳng 95"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256442</xdr:colOff>
      <xdr:row>43</xdr:row>
      <xdr:rowOff>36635</xdr:rowOff>
    </xdr:from>
    <xdr:to>
      <xdr:col>11</xdr:col>
      <xdr:colOff>384279</xdr:colOff>
      <xdr:row>43</xdr:row>
      <xdr:rowOff>220007</xdr:rowOff>
    </xdr:to>
    <xdr:grpSp>
      <xdr:nvGrpSpPr>
        <xdr:cNvPr id="97" name="Nhóm 96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GrpSpPr/>
      </xdr:nvGrpSpPr>
      <xdr:grpSpPr>
        <a:xfrm>
          <a:off x="5767335" y="10786278"/>
          <a:ext cx="127837" cy="183372"/>
          <a:chOff x="9930562" y="2326727"/>
          <a:chExt cx="127837" cy="181302"/>
        </a:xfrm>
      </xdr:grpSpPr>
      <xdr:cxnSp macro="">
        <xdr:nvCxnSpPr>
          <xdr:cNvPr id="98" name="Đường nối Thẳng 97"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Đường nối Thẳng 98"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329711</xdr:colOff>
      <xdr:row>44</xdr:row>
      <xdr:rowOff>21980</xdr:rowOff>
    </xdr:from>
    <xdr:to>
      <xdr:col>12</xdr:col>
      <xdr:colOff>466346</xdr:colOff>
      <xdr:row>44</xdr:row>
      <xdr:rowOff>203282</xdr:rowOff>
    </xdr:to>
    <xdr:grpSp>
      <xdr:nvGrpSpPr>
        <xdr:cNvPr id="100" name="Nhóm 99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GrpSpPr/>
      </xdr:nvGrpSpPr>
      <xdr:grpSpPr>
        <a:xfrm>
          <a:off x="6602604" y="11016551"/>
          <a:ext cx="136635" cy="181302"/>
          <a:chOff x="10281744" y="1872155"/>
          <a:chExt cx="136635" cy="181302"/>
        </a:xfrm>
      </xdr:grpSpPr>
      <xdr:cxnSp macro="">
        <xdr:nvCxnSpPr>
          <xdr:cNvPr id="101" name="Đường nối Thẳng 100"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Đường nối Thẳng 101">
            <a:extLst>
              <a:ext uri="{FF2B5EF4-FFF2-40B4-BE49-F238E27FC236}">
                <a16:creationId xmlns:a16="http://schemas.microsoft.com/office/drawing/2014/main" id="{00000000-0008-0000-0300-000066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329711</xdr:colOff>
      <xdr:row>45</xdr:row>
      <xdr:rowOff>21980</xdr:rowOff>
    </xdr:from>
    <xdr:to>
      <xdr:col>12</xdr:col>
      <xdr:colOff>466346</xdr:colOff>
      <xdr:row>45</xdr:row>
      <xdr:rowOff>203282</xdr:rowOff>
    </xdr:to>
    <xdr:grpSp>
      <xdr:nvGrpSpPr>
        <xdr:cNvPr id="103" name="Nhóm 102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GrpSpPr/>
      </xdr:nvGrpSpPr>
      <xdr:grpSpPr>
        <a:xfrm>
          <a:off x="6602604" y="11261480"/>
          <a:ext cx="136635" cy="181302"/>
          <a:chOff x="10281744" y="1872155"/>
          <a:chExt cx="136635" cy="181302"/>
        </a:xfrm>
      </xdr:grpSpPr>
      <xdr:cxnSp macro="">
        <xdr:nvCxnSpPr>
          <xdr:cNvPr id="104" name="Đường nối Thẳng 103">
            <a:extLst>
              <a:ext uri="{FF2B5EF4-FFF2-40B4-BE49-F238E27FC236}">
                <a16:creationId xmlns:a16="http://schemas.microsoft.com/office/drawing/2014/main" id="{00000000-0008-0000-0300-000068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Đường nối Thẳng 104">
            <a:extLst>
              <a:ext uri="{FF2B5EF4-FFF2-40B4-BE49-F238E27FC236}">
                <a16:creationId xmlns:a16="http://schemas.microsoft.com/office/drawing/2014/main" id="{00000000-0008-0000-0300-000069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256442</xdr:colOff>
      <xdr:row>46</xdr:row>
      <xdr:rowOff>36635</xdr:rowOff>
    </xdr:from>
    <xdr:to>
      <xdr:col>11</xdr:col>
      <xdr:colOff>384279</xdr:colOff>
      <xdr:row>46</xdr:row>
      <xdr:rowOff>220007</xdr:rowOff>
    </xdr:to>
    <xdr:grpSp>
      <xdr:nvGrpSpPr>
        <xdr:cNvPr id="106" name="Nhóm 105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GrpSpPr/>
      </xdr:nvGrpSpPr>
      <xdr:grpSpPr>
        <a:xfrm>
          <a:off x="5767335" y="11521064"/>
          <a:ext cx="127837" cy="183372"/>
          <a:chOff x="9930562" y="2326727"/>
          <a:chExt cx="127837" cy="181302"/>
        </a:xfrm>
      </xdr:grpSpPr>
      <xdr:cxnSp macro="">
        <xdr:nvCxnSpPr>
          <xdr:cNvPr id="107" name="Đường nối Thẳng 106">
            <a:extLst>
              <a:ext uri="{FF2B5EF4-FFF2-40B4-BE49-F238E27FC236}">
                <a16:creationId xmlns:a16="http://schemas.microsoft.com/office/drawing/2014/main" id="{00000000-0008-0000-0300-00006B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Đường nối Thẳng 107">
            <a:extLst>
              <a:ext uri="{FF2B5EF4-FFF2-40B4-BE49-F238E27FC236}">
                <a16:creationId xmlns:a16="http://schemas.microsoft.com/office/drawing/2014/main" id="{00000000-0008-0000-0300-00006C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289893</xdr:colOff>
      <xdr:row>6</xdr:row>
      <xdr:rowOff>33132</xdr:rowOff>
    </xdr:from>
    <xdr:to>
      <xdr:col>11</xdr:col>
      <xdr:colOff>417730</xdr:colOff>
      <xdr:row>6</xdr:row>
      <xdr:rowOff>216504</xdr:rowOff>
    </xdr:to>
    <xdr:grpSp>
      <xdr:nvGrpSpPr>
        <xdr:cNvPr id="117" name="Nhóm 9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GrpSpPr/>
      </xdr:nvGrpSpPr>
      <xdr:grpSpPr>
        <a:xfrm>
          <a:off x="5800786" y="1720418"/>
          <a:ext cx="127837" cy="183372"/>
          <a:chOff x="9930562" y="2326727"/>
          <a:chExt cx="127837" cy="181302"/>
        </a:xfrm>
      </xdr:grpSpPr>
      <xdr:cxnSp macro="">
        <xdr:nvCxnSpPr>
          <xdr:cNvPr id="118" name="Đường nối Thẳng 10">
            <a:extLst>
              <a:ext uri="{FF2B5EF4-FFF2-40B4-BE49-F238E27FC236}">
                <a16:creationId xmlns:a16="http://schemas.microsoft.com/office/drawing/2014/main" id="{00000000-0008-0000-0300-000076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Đường nối Thẳng 11">
            <a:extLst>
              <a:ext uri="{FF2B5EF4-FFF2-40B4-BE49-F238E27FC236}">
                <a16:creationId xmlns:a16="http://schemas.microsoft.com/office/drawing/2014/main" id="{00000000-0008-0000-0300-000077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289893</xdr:colOff>
      <xdr:row>10</xdr:row>
      <xdr:rowOff>33132</xdr:rowOff>
    </xdr:from>
    <xdr:to>
      <xdr:col>11</xdr:col>
      <xdr:colOff>417730</xdr:colOff>
      <xdr:row>10</xdr:row>
      <xdr:rowOff>216504</xdr:rowOff>
    </xdr:to>
    <xdr:grpSp>
      <xdr:nvGrpSpPr>
        <xdr:cNvPr id="120" name="Nhóm 9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GrpSpPr/>
      </xdr:nvGrpSpPr>
      <xdr:grpSpPr>
        <a:xfrm>
          <a:off x="5800786" y="2700132"/>
          <a:ext cx="127837" cy="183372"/>
          <a:chOff x="9930562" y="2326727"/>
          <a:chExt cx="127837" cy="181302"/>
        </a:xfrm>
      </xdr:grpSpPr>
      <xdr:cxnSp macro="">
        <xdr:nvCxnSpPr>
          <xdr:cNvPr id="121" name="Đường nối Thẳng 10">
            <a:extLst>
              <a:ext uri="{FF2B5EF4-FFF2-40B4-BE49-F238E27FC236}">
                <a16:creationId xmlns:a16="http://schemas.microsoft.com/office/drawing/2014/main" id="{00000000-0008-0000-0300-000079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Đường nối Thẳng 11">
            <a:extLst>
              <a:ext uri="{FF2B5EF4-FFF2-40B4-BE49-F238E27FC236}">
                <a16:creationId xmlns:a16="http://schemas.microsoft.com/office/drawing/2014/main" id="{00000000-0008-0000-0300-00007A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289893</xdr:colOff>
      <xdr:row>12</xdr:row>
      <xdr:rowOff>33132</xdr:rowOff>
    </xdr:from>
    <xdr:to>
      <xdr:col>11</xdr:col>
      <xdr:colOff>417730</xdr:colOff>
      <xdr:row>12</xdr:row>
      <xdr:rowOff>216504</xdr:rowOff>
    </xdr:to>
    <xdr:grpSp>
      <xdr:nvGrpSpPr>
        <xdr:cNvPr id="123" name="Nhóm 9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GrpSpPr/>
      </xdr:nvGrpSpPr>
      <xdr:grpSpPr>
        <a:xfrm>
          <a:off x="5800786" y="3189989"/>
          <a:ext cx="127837" cy="183372"/>
          <a:chOff x="9930562" y="2326727"/>
          <a:chExt cx="127837" cy="181302"/>
        </a:xfrm>
      </xdr:grpSpPr>
      <xdr:cxnSp macro="">
        <xdr:nvCxnSpPr>
          <xdr:cNvPr id="124" name="Đường nối Thẳng 10">
            <a:extLst>
              <a:ext uri="{FF2B5EF4-FFF2-40B4-BE49-F238E27FC236}">
                <a16:creationId xmlns:a16="http://schemas.microsoft.com/office/drawing/2014/main" id="{00000000-0008-0000-0300-00007C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Đường nối Thẳng 11">
            <a:extLst>
              <a:ext uri="{FF2B5EF4-FFF2-40B4-BE49-F238E27FC236}">
                <a16:creationId xmlns:a16="http://schemas.microsoft.com/office/drawing/2014/main" id="{00000000-0008-0000-0300-00007D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333375</xdr:colOff>
      <xdr:row>11</xdr:row>
      <xdr:rowOff>28575</xdr:rowOff>
    </xdr:from>
    <xdr:to>
      <xdr:col>12</xdr:col>
      <xdr:colOff>470010</xdr:colOff>
      <xdr:row>11</xdr:row>
      <xdr:rowOff>209877</xdr:rowOff>
    </xdr:to>
    <xdr:grpSp>
      <xdr:nvGrpSpPr>
        <xdr:cNvPr id="126" name="Nhóm 15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GrpSpPr/>
      </xdr:nvGrpSpPr>
      <xdr:grpSpPr>
        <a:xfrm>
          <a:off x="6606268" y="2940504"/>
          <a:ext cx="136635" cy="181302"/>
          <a:chOff x="10281744" y="1872155"/>
          <a:chExt cx="136635" cy="181302"/>
        </a:xfrm>
      </xdr:grpSpPr>
      <xdr:cxnSp macro="">
        <xdr:nvCxnSpPr>
          <xdr:cNvPr id="127" name="Đường nối Thẳng 16">
            <a:extLst>
              <a:ext uri="{FF2B5EF4-FFF2-40B4-BE49-F238E27FC236}">
                <a16:creationId xmlns:a16="http://schemas.microsoft.com/office/drawing/2014/main" id="{00000000-0008-0000-0300-00007F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Đường nối Thẳng 17">
            <a:extLst>
              <a:ext uri="{FF2B5EF4-FFF2-40B4-BE49-F238E27FC236}">
                <a16:creationId xmlns:a16="http://schemas.microsoft.com/office/drawing/2014/main" id="{00000000-0008-0000-0300-000080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266700</xdr:colOff>
      <xdr:row>18</xdr:row>
      <xdr:rowOff>28575</xdr:rowOff>
    </xdr:from>
    <xdr:to>
      <xdr:col>11</xdr:col>
      <xdr:colOff>394537</xdr:colOff>
      <xdr:row>18</xdr:row>
      <xdr:rowOff>211947</xdr:rowOff>
    </xdr:to>
    <xdr:grpSp>
      <xdr:nvGrpSpPr>
        <xdr:cNvPr id="129" name="Nhóm 27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GrpSpPr/>
      </xdr:nvGrpSpPr>
      <xdr:grpSpPr>
        <a:xfrm>
          <a:off x="5777593" y="4655004"/>
          <a:ext cx="127837" cy="183372"/>
          <a:chOff x="9930562" y="2326727"/>
          <a:chExt cx="127837" cy="181302"/>
        </a:xfrm>
      </xdr:grpSpPr>
      <xdr:cxnSp macro="">
        <xdr:nvCxnSpPr>
          <xdr:cNvPr id="130" name="Đường nối Thẳng 28">
            <a:extLst>
              <a:ext uri="{FF2B5EF4-FFF2-40B4-BE49-F238E27FC236}">
                <a16:creationId xmlns:a16="http://schemas.microsoft.com/office/drawing/2014/main" id="{00000000-0008-0000-0300-000082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" name="Đường nối Thẳng 29">
            <a:extLst>
              <a:ext uri="{FF2B5EF4-FFF2-40B4-BE49-F238E27FC236}">
                <a16:creationId xmlns:a16="http://schemas.microsoft.com/office/drawing/2014/main" id="{00000000-0008-0000-0300-000083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336274</xdr:colOff>
      <xdr:row>6</xdr:row>
      <xdr:rowOff>42242</xdr:rowOff>
    </xdr:from>
    <xdr:to>
      <xdr:col>12</xdr:col>
      <xdr:colOff>472909</xdr:colOff>
      <xdr:row>6</xdr:row>
      <xdr:rowOff>223544</xdr:rowOff>
    </xdr:to>
    <xdr:grpSp>
      <xdr:nvGrpSpPr>
        <xdr:cNvPr id="5" name="Nhó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7452810" y="1688706"/>
          <a:ext cx="136635" cy="181302"/>
          <a:chOff x="10281744" y="1872155"/>
          <a:chExt cx="136635" cy="181302"/>
        </a:xfrm>
      </xdr:grpSpPr>
      <xdr:cxnSp macro="">
        <xdr:nvCxnSpPr>
          <xdr:cNvPr id="6" name="Đường nối Thẳng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Đường nối Thẳng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7</xdr:row>
      <xdr:rowOff>42242</xdr:rowOff>
    </xdr:from>
    <xdr:to>
      <xdr:col>12</xdr:col>
      <xdr:colOff>472909</xdr:colOff>
      <xdr:row>7</xdr:row>
      <xdr:rowOff>223544</xdr:rowOff>
    </xdr:to>
    <xdr:grpSp>
      <xdr:nvGrpSpPr>
        <xdr:cNvPr id="8" name="Nhóm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pSpPr/>
      </xdr:nvGrpSpPr>
      <xdr:grpSpPr>
        <a:xfrm>
          <a:off x="7452810" y="1933635"/>
          <a:ext cx="136635" cy="181302"/>
          <a:chOff x="10281744" y="1872155"/>
          <a:chExt cx="136635" cy="181302"/>
        </a:xfrm>
      </xdr:grpSpPr>
      <xdr:cxnSp macro="">
        <xdr:nvCxnSpPr>
          <xdr:cNvPr id="9" name="Đường nối Thẳng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Đường nối Thẳng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8</xdr:row>
      <xdr:rowOff>42242</xdr:rowOff>
    </xdr:from>
    <xdr:to>
      <xdr:col>12</xdr:col>
      <xdr:colOff>472909</xdr:colOff>
      <xdr:row>8</xdr:row>
      <xdr:rowOff>223544</xdr:rowOff>
    </xdr:to>
    <xdr:grpSp>
      <xdr:nvGrpSpPr>
        <xdr:cNvPr id="11" name="Nhóm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pSpPr/>
      </xdr:nvGrpSpPr>
      <xdr:grpSpPr>
        <a:xfrm>
          <a:off x="7452810" y="2178563"/>
          <a:ext cx="136635" cy="181302"/>
          <a:chOff x="10281744" y="1872155"/>
          <a:chExt cx="136635" cy="181302"/>
        </a:xfrm>
      </xdr:grpSpPr>
      <xdr:cxnSp macro="">
        <xdr:nvCxnSpPr>
          <xdr:cNvPr id="12" name="Đường nối Thẳng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Đường nối Thẳng 1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10</xdr:row>
      <xdr:rowOff>42242</xdr:rowOff>
    </xdr:from>
    <xdr:to>
      <xdr:col>12</xdr:col>
      <xdr:colOff>472909</xdr:colOff>
      <xdr:row>10</xdr:row>
      <xdr:rowOff>223544</xdr:rowOff>
    </xdr:to>
    <xdr:grpSp>
      <xdr:nvGrpSpPr>
        <xdr:cNvPr id="14" name="Nhóm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pSpPr/>
      </xdr:nvGrpSpPr>
      <xdr:grpSpPr>
        <a:xfrm>
          <a:off x="7452810" y="2668421"/>
          <a:ext cx="136635" cy="181302"/>
          <a:chOff x="10281744" y="1872155"/>
          <a:chExt cx="136635" cy="181302"/>
        </a:xfrm>
      </xdr:grpSpPr>
      <xdr:cxnSp macro="">
        <xdr:nvCxnSpPr>
          <xdr:cNvPr id="15" name="Đường nối Thẳng 14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Đường nối Thẳng 1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11</xdr:row>
      <xdr:rowOff>42242</xdr:rowOff>
    </xdr:from>
    <xdr:to>
      <xdr:col>12</xdr:col>
      <xdr:colOff>472909</xdr:colOff>
      <xdr:row>11</xdr:row>
      <xdr:rowOff>223544</xdr:rowOff>
    </xdr:to>
    <xdr:grpSp>
      <xdr:nvGrpSpPr>
        <xdr:cNvPr id="17" name="Nhóm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pSpPr/>
      </xdr:nvGrpSpPr>
      <xdr:grpSpPr>
        <a:xfrm>
          <a:off x="7452810" y="2913349"/>
          <a:ext cx="136635" cy="181302"/>
          <a:chOff x="10281744" y="1872155"/>
          <a:chExt cx="136635" cy="181302"/>
        </a:xfrm>
      </xdr:grpSpPr>
      <xdr:cxnSp macro="">
        <xdr:nvCxnSpPr>
          <xdr:cNvPr id="18" name="Đường nối Thẳng 17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Đường nối Thẳng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14</xdr:row>
      <xdr:rowOff>42242</xdr:rowOff>
    </xdr:from>
    <xdr:to>
      <xdr:col>12</xdr:col>
      <xdr:colOff>472909</xdr:colOff>
      <xdr:row>14</xdr:row>
      <xdr:rowOff>223544</xdr:rowOff>
    </xdr:to>
    <xdr:grpSp>
      <xdr:nvGrpSpPr>
        <xdr:cNvPr id="23" name="Nhóm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GrpSpPr/>
      </xdr:nvGrpSpPr>
      <xdr:grpSpPr>
        <a:xfrm>
          <a:off x="7452810" y="3648135"/>
          <a:ext cx="136635" cy="181302"/>
          <a:chOff x="10281744" y="1872155"/>
          <a:chExt cx="136635" cy="181302"/>
        </a:xfrm>
      </xdr:grpSpPr>
      <xdr:cxnSp macro="">
        <xdr:nvCxnSpPr>
          <xdr:cNvPr id="24" name="Đường nối Thẳng 23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Đường nối Thẳng 24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15</xdr:row>
      <xdr:rowOff>42241</xdr:rowOff>
    </xdr:from>
    <xdr:to>
      <xdr:col>11</xdr:col>
      <xdr:colOff>411930</xdr:colOff>
      <xdr:row>15</xdr:row>
      <xdr:rowOff>225613</xdr:rowOff>
    </xdr:to>
    <xdr:grpSp>
      <xdr:nvGrpSpPr>
        <xdr:cNvPr id="26" name="Nhóm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pSpPr/>
      </xdr:nvGrpSpPr>
      <xdr:grpSpPr>
        <a:xfrm>
          <a:off x="6638629" y="3893062"/>
          <a:ext cx="127837" cy="183372"/>
          <a:chOff x="9930562" y="2326727"/>
          <a:chExt cx="127837" cy="181302"/>
        </a:xfrm>
      </xdr:grpSpPr>
      <xdr:cxnSp macro="">
        <xdr:nvCxnSpPr>
          <xdr:cNvPr id="27" name="Đường nối Thẳng 26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Đường nối Thẳng 27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16</xdr:row>
      <xdr:rowOff>42242</xdr:rowOff>
    </xdr:from>
    <xdr:to>
      <xdr:col>12</xdr:col>
      <xdr:colOff>472909</xdr:colOff>
      <xdr:row>16</xdr:row>
      <xdr:rowOff>223544</xdr:rowOff>
    </xdr:to>
    <xdr:grpSp>
      <xdr:nvGrpSpPr>
        <xdr:cNvPr id="29" name="Nhóm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GrpSpPr/>
      </xdr:nvGrpSpPr>
      <xdr:grpSpPr>
        <a:xfrm>
          <a:off x="7452810" y="4137992"/>
          <a:ext cx="136635" cy="181302"/>
          <a:chOff x="10281744" y="1872155"/>
          <a:chExt cx="136635" cy="181302"/>
        </a:xfrm>
      </xdr:grpSpPr>
      <xdr:cxnSp macro="">
        <xdr:nvCxnSpPr>
          <xdr:cNvPr id="30" name="Đường nối Thẳng 29"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Đường nối Thẳng 30"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17</xdr:row>
      <xdr:rowOff>42242</xdr:rowOff>
    </xdr:from>
    <xdr:to>
      <xdr:col>12</xdr:col>
      <xdr:colOff>472909</xdr:colOff>
      <xdr:row>17</xdr:row>
      <xdr:rowOff>223544</xdr:rowOff>
    </xdr:to>
    <xdr:grpSp>
      <xdr:nvGrpSpPr>
        <xdr:cNvPr id="32" name="Nhóm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pSpPr/>
      </xdr:nvGrpSpPr>
      <xdr:grpSpPr>
        <a:xfrm>
          <a:off x="7452810" y="4382921"/>
          <a:ext cx="136635" cy="181302"/>
          <a:chOff x="10281744" y="1872155"/>
          <a:chExt cx="136635" cy="181302"/>
        </a:xfrm>
      </xdr:grpSpPr>
      <xdr:cxnSp macro="">
        <xdr:nvCxnSpPr>
          <xdr:cNvPr id="33" name="Đường nối Thẳng 32">
            <a:extLst>
              <a:ext uri="{FF2B5EF4-FFF2-40B4-BE49-F238E27FC236}">
                <a16:creationId xmlns:a16="http://schemas.microsoft.com/office/drawing/2014/main" id="{00000000-0008-0000-0400-000021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Đường nối Thẳng 33">
            <a:extLst>
              <a:ext uri="{FF2B5EF4-FFF2-40B4-BE49-F238E27FC236}">
                <a16:creationId xmlns:a16="http://schemas.microsoft.com/office/drawing/2014/main" id="{00000000-0008-0000-0400-000022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19</xdr:row>
      <xdr:rowOff>42242</xdr:rowOff>
    </xdr:from>
    <xdr:to>
      <xdr:col>12</xdr:col>
      <xdr:colOff>472909</xdr:colOff>
      <xdr:row>19</xdr:row>
      <xdr:rowOff>223544</xdr:rowOff>
    </xdr:to>
    <xdr:grpSp>
      <xdr:nvGrpSpPr>
        <xdr:cNvPr id="35" name="Nhóm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pSpPr/>
      </xdr:nvGrpSpPr>
      <xdr:grpSpPr>
        <a:xfrm>
          <a:off x="7452810" y="4872778"/>
          <a:ext cx="136635" cy="181302"/>
          <a:chOff x="10281744" y="1872155"/>
          <a:chExt cx="136635" cy="181302"/>
        </a:xfrm>
      </xdr:grpSpPr>
      <xdr:cxnSp macro="">
        <xdr:nvCxnSpPr>
          <xdr:cNvPr id="36" name="Đường nối Thẳng 35">
            <a:extLst>
              <a:ext uri="{FF2B5EF4-FFF2-40B4-BE49-F238E27FC236}">
                <a16:creationId xmlns:a16="http://schemas.microsoft.com/office/drawing/2014/main" id="{00000000-0008-0000-0400-000024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Đường nối Thẳng 36">
            <a:extLst>
              <a:ext uri="{FF2B5EF4-FFF2-40B4-BE49-F238E27FC236}">
                <a16:creationId xmlns:a16="http://schemas.microsoft.com/office/drawing/2014/main" id="{00000000-0008-0000-0400-000025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21</xdr:row>
      <xdr:rowOff>42242</xdr:rowOff>
    </xdr:from>
    <xdr:to>
      <xdr:col>12</xdr:col>
      <xdr:colOff>472909</xdr:colOff>
      <xdr:row>21</xdr:row>
      <xdr:rowOff>223544</xdr:rowOff>
    </xdr:to>
    <xdr:grpSp>
      <xdr:nvGrpSpPr>
        <xdr:cNvPr id="38" name="Nhóm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pSpPr/>
      </xdr:nvGrpSpPr>
      <xdr:grpSpPr>
        <a:xfrm>
          <a:off x="7452810" y="5362635"/>
          <a:ext cx="136635" cy="181302"/>
          <a:chOff x="10281744" y="1872155"/>
          <a:chExt cx="136635" cy="181302"/>
        </a:xfrm>
      </xdr:grpSpPr>
      <xdr:cxnSp macro="">
        <xdr:nvCxnSpPr>
          <xdr:cNvPr id="39" name="Đường nối Thẳng 38">
            <a:extLst>
              <a:ext uri="{FF2B5EF4-FFF2-40B4-BE49-F238E27FC236}">
                <a16:creationId xmlns:a16="http://schemas.microsoft.com/office/drawing/2014/main" id="{00000000-0008-0000-0400-000027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Đường nối Thẳng 39">
            <a:extLst>
              <a:ext uri="{FF2B5EF4-FFF2-40B4-BE49-F238E27FC236}">
                <a16:creationId xmlns:a16="http://schemas.microsoft.com/office/drawing/2014/main" id="{00000000-0008-0000-0400-000028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22</xdr:row>
      <xdr:rowOff>42242</xdr:rowOff>
    </xdr:from>
    <xdr:to>
      <xdr:col>12</xdr:col>
      <xdr:colOff>472909</xdr:colOff>
      <xdr:row>22</xdr:row>
      <xdr:rowOff>223544</xdr:rowOff>
    </xdr:to>
    <xdr:grpSp>
      <xdr:nvGrpSpPr>
        <xdr:cNvPr id="41" name="Nhóm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pSpPr/>
      </xdr:nvGrpSpPr>
      <xdr:grpSpPr>
        <a:xfrm>
          <a:off x="7452810" y="5607563"/>
          <a:ext cx="136635" cy="181302"/>
          <a:chOff x="10281744" y="1872155"/>
          <a:chExt cx="136635" cy="181302"/>
        </a:xfrm>
      </xdr:grpSpPr>
      <xdr:cxnSp macro="">
        <xdr:nvCxnSpPr>
          <xdr:cNvPr id="42" name="Đường nối Thẳng 41">
            <a:extLst>
              <a:ext uri="{FF2B5EF4-FFF2-40B4-BE49-F238E27FC236}">
                <a16:creationId xmlns:a16="http://schemas.microsoft.com/office/drawing/2014/main" id="{00000000-0008-0000-0400-00002A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Đường nối Thẳng 42">
            <a:extLst>
              <a:ext uri="{FF2B5EF4-FFF2-40B4-BE49-F238E27FC236}">
                <a16:creationId xmlns:a16="http://schemas.microsoft.com/office/drawing/2014/main" id="{00000000-0008-0000-0400-00002B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23</xdr:row>
      <xdr:rowOff>42242</xdr:rowOff>
    </xdr:from>
    <xdr:to>
      <xdr:col>12</xdr:col>
      <xdr:colOff>472909</xdr:colOff>
      <xdr:row>23</xdr:row>
      <xdr:rowOff>223544</xdr:rowOff>
    </xdr:to>
    <xdr:grpSp>
      <xdr:nvGrpSpPr>
        <xdr:cNvPr id="44" name="Nhóm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GrpSpPr/>
      </xdr:nvGrpSpPr>
      <xdr:grpSpPr>
        <a:xfrm>
          <a:off x="7452810" y="5852492"/>
          <a:ext cx="136635" cy="181302"/>
          <a:chOff x="10281744" y="1872155"/>
          <a:chExt cx="136635" cy="181302"/>
        </a:xfrm>
      </xdr:grpSpPr>
      <xdr:cxnSp macro="">
        <xdr:nvCxnSpPr>
          <xdr:cNvPr id="45" name="Đường nối Thẳng 44">
            <a:extLst>
              <a:ext uri="{FF2B5EF4-FFF2-40B4-BE49-F238E27FC236}">
                <a16:creationId xmlns:a16="http://schemas.microsoft.com/office/drawing/2014/main" id="{00000000-0008-0000-0400-00002D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Đường nối Thẳng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26</xdr:row>
      <xdr:rowOff>42241</xdr:rowOff>
    </xdr:from>
    <xdr:to>
      <xdr:col>11</xdr:col>
      <xdr:colOff>411930</xdr:colOff>
      <xdr:row>26</xdr:row>
      <xdr:rowOff>225613</xdr:rowOff>
    </xdr:to>
    <xdr:grpSp>
      <xdr:nvGrpSpPr>
        <xdr:cNvPr id="47" name="Nhóm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GrpSpPr/>
      </xdr:nvGrpSpPr>
      <xdr:grpSpPr>
        <a:xfrm>
          <a:off x="6638629" y="6587277"/>
          <a:ext cx="127837" cy="183372"/>
          <a:chOff x="9930562" y="2326727"/>
          <a:chExt cx="127837" cy="181302"/>
        </a:xfrm>
      </xdr:grpSpPr>
      <xdr:cxnSp macro="">
        <xdr:nvCxnSpPr>
          <xdr:cNvPr id="48" name="Đường nối Thẳng 47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Đường nối Thẳng 48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24</xdr:row>
      <xdr:rowOff>42241</xdr:rowOff>
    </xdr:from>
    <xdr:to>
      <xdr:col>11</xdr:col>
      <xdr:colOff>411930</xdr:colOff>
      <xdr:row>24</xdr:row>
      <xdr:rowOff>225613</xdr:rowOff>
    </xdr:to>
    <xdr:grpSp>
      <xdr:nvGrpSpPr>
        <xdr:cNvPr id="50" name="Nhóm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GrpSpPr/>
      </xdr:nvGrpSpPr>
      <xdr:grpSpPr>
        <a:xfrm>
          <a:off x="6638629" y="6097420"/>
          <a:ext cx="127837" cy="183372"/>
          <a:chOff x="9930562" y="2326727"/>
          <a:chExt cx="127837" cy="181302"/>
        </a:xfrm>
      </xdr:grpSpPr>
      <xdr:cxnSp macro="">
        <xdr:nvCxnSpPr>
          <xdr:cNvPr id="51" name="Đường nối Thẳng 50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Đường nối Thẳng 51">
            <a:extLst>
              <a:ext uri="{FF2B5EF4-FFF2-40B4-BE49-F238E27FC236}">
                <a16:creationId xmlns:a16="http://schemas.microsoft.com/office/drawing/2014/main" id="{00000000-0008-0000-0400-000034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20</xdr:row>
      <xdr:rowOff>42241</xdr:rowOff>
    </xdr:from>
    <xdr:to>
      <xdr:col>11</xdr:col>
      <xdr:colOff>411930</xdr:colOff>
      <xdr:row>20</xdr:row>
      <xdr:rowOff>225613</xdr:rowOff>
    </xdr:to>
    <xdr:grpSp>
      <xdr:nvGrpSpPr>
        <xdr:cNvPr id="59" name="Nhóm 58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GrpSpPr/>
      </xdr:nvGrpSpPr>
      <xdr:grpSpPr>
        <a:xfrm>
          <a:off x="6638629" y="5117705"/>
          <a:ext cx="127837" cy="183372"/>
          <a:chOff x="9930562" y="2326727"/>
          <a:chExt cx="127837" cy="181302"/>
        </a:xfrm>
      </xdr:grpSpPr>
      <xdr:cxnSp macro="">
        <xdr:nvCxnSpPr>
          <xdr:cNvPr id="60" name="Đường nối Thẳng 59">
            <a:extLst>
              <a:ext uri="{FF2B5EF4-FFF2-40B4-BE49-F238E27FC236}">
                <a16:creationId xmlns:a16="http://schemas.microsoft.com/office/drawing/2014/main" id="{00000000-0008-0000-0400-00003C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Đường nối Thẳng 60">
            <a:extLst>
              <a:ext uri="{FF2B5EF4-FFF2-40B4-BE49-F238E27FC236}">
                <a16:creationId xmlns:a16="http://schemas.microsoft.com/office/drawing/2014/main" id="{00000000-0008-0000-0400-00003D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18</xdr:row>
      <xdr:rowOff>42241</xdr:rowOff>
    </xdr:from>
    <xdr:to>
      <xdr:col>11</xdr:col>
      <xdr:colOff>411930</xdr:colOff>
      <xdr:row>18</xdr:row>
      <xdr:rowOff>225613</xdr:rowOff>
    </xdr:to>
    <xdr:grpSp>
      <xdr:nvGrpSpPr>
        <xdr:cNvPr id="65" name="Nhóm 64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GrpSpPr/>
      </xdr:nvGrpSpPr>
      <xdr:grpSpPr>
        <a:xfrm>
          <a:off x="6638629" y="4627848"/>
          <a:ext cx="127837" cy="183372"/>
          <a:chOff x="9930562" y="2326727"/>
          <a:chExt cx="127837" cy="181302"/>
        </a:xfrm>
      </xdr:grpSpPr>
      <xdr:cxnSp macro="">
        <xdr:nvCxnSpPr>
          <xdr:cNvPr id="66" name="Đường nối Thẳng 65">
            <a:extLst>
              <a:ext uri="{FF2B5EF4-FFF2-40B4-BE49-F238E27FC236}">
                <a16:creationId xmlns:a16="http://schemas.microsoft.com/office/drawing/2014/main" id="{00000000-0008-0000-0400-000042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Đường nối Thẳng 66">
            <a:extLst>
              <a:ext uri="{FF2B5EF4-FFF2-40B4-BE49-F238E27FC236}">
                <a16:creationId xmlns:a16="http://schemas.microsoft.com/office/drawing/2014/main" id="{00000000-0008-0000-0400-000043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13</xdr:row>
      <xdr:rowOff>42241</xdr:rowOff>
    </xdr:from>
    <xdr:to>
      <xdr:col>11</xdr:col>
      <xdr:colOff>411930</xdr:colOff>
      <xdr:row>13</xdr:row>
      <xdr:rowOff>225613</xdr:rowOff>
    </xdr:to>
    <xdr:grpSp>
      <xdr:nvGrpSpPr>
        <xdr:cNvPr id="68" name="Nhóm 67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GrpSpPr/>
      </xdr:nvGrpSpPr>
      <xdr:grpSpPr>
        <a:xfrm>
          <a:off x="6638629" y="3403205"/>
          <a:ext cx="127837" cy="183372"/>
          <a:chOff x="9930562" y="2326727"/>
          <a:chExt cx="127837" cy="181302"/>
        </a:xfrm>
      </xdr:grpSpPr>
      <xdr:cxnSp macro="">
        <xdr:nvCxnSpPr>
          <xdr:cNvPr id="69" name="Đường nối Thẳng 68">
            <a:extLst>
              <a:ext uri="{FF2B5EF4-FFF2-40B4-BE49-F238E27FC236}">
                <a16:creationId xmlns:a16="http://schemas.microsoft.com/office/drawing/2014/main" id="{00000000-0008-0000-0400-000045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Đường nối Thẳng 69">
            <a:extLst>
              <a:ext uri="{FF2B5EF4-FFF2-40B4-BE49-F238E27FC236}">
                <a16:creationId xmlns:a16="http://schemas.microsoft.com/office/drawing/2014/main" id="{00000000-0008-0000-0400-000046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12</xdr:row>
      <xdr:rowOff>42241</xdr:rowOff>
    </xdr:from>
    <xdr:to>
      <xdr:col>11</xdr:col>
      <xdr:colOff>411930</xdr:colOff>
      <xdr:row>12</xdr:row>
      <xdr:rowOff>225613</xdr:rowOff>
    </xdr:to>
    <xdr:grpSp>
      <xdr:nvGrpSpPr>
        <xdr:cNvPr id="71" name="Nhóm 70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GrpSpPr/>
      </xdr:nvGrpSpPr>
      <xdr:grpSpPr>
        <a:xfrm>
          <a:off x="6638629" y="3158277"/>
          <a:ext cx="127837" cy="183372"/>
          <a:chOff x="9930562" y="2326727"/>
          <a:chExt cx="127837" cy="181302"/>
        </a:xfrm>
      </xdr:grpSpPr>
      <xdr:cxnSp macro="">
        <xdr:nvCxnSpPr>
          <xdr:cNvPr id="72" name="Đường nối Thẳng 71">
            <a:extLst>
              <a:ext uri="{FF2B5EF4-FFF2-40B4-BE49-F238E27FC236}">
                <a16:creationId xmlns:a16="http://schemas.microsoft.com/office/drawing/2014/main" id="{00000000-0008-0000-0400-000048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Đường nối Thẳng 72">
            <a:extLst>
              <a:ext uri="{FF2B5EF4-FFF2-40B4-BE49-F238E27FC236}">
                <a16:creationId xmlns:a16="http://schemas.microsoft.com/office/drawing/2014/main" id="{00000000-0008-0000-0400-000049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9</xdr:row>
      <xdr:rowOff>42241</xdr:rowOff>
    </xdr:from>
    <xdr:to>
      <xdr:col>11</xdr:col>
      <xdr:colOff>411930</xdr:colOff>
      <xdr:row>9</xdr:row>
      <xdr:rowOff>225613</xdr:rowOff>
    </xdr:to>
    <xdr:grpSp>
      <xdr:nvGrpSpPr>
        <xdr:cNvPr id="74" name="Nhóm 73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GrpSpPr/>
      </xdr:nvGrpSpPr>
      <xdr:grpSpPr>
        <a:xfrm>
          <a:off x="6638629" y="2423491"/>
          <a:ext cx="127837" cy="183372"/>
          <a:chOff x="9930562" y="2326727"/>
          <a:chExt cx="127837" cy="181302"/>
        </a:xfrm>
      </xdr:grpSpPr>
      <xdr:cxnSp macro="">
        <xdr:nvCxnSpPr>
          <xdr:cNvPr id="75" name="Đường nối Thẳng 74">
            <a:extLst>
              <a:ext uri="{FF2B5EF4-FFF2-40B4-BE49-F238E27FC236}">
                <a16:creationId xmlns:a16="http://schemas.microsoft.com/office/drawing/2014/main" id="{00000000-0008-0000-0400-00004B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Đường nối Thẳng 75">
            <a:extLst>
              <a:ext uri="{FF2B5EF4-FFF2-40B4-BE49-F238E27FC236}">
                <a16:creationId xmlns:a16="http://schemas.microsoft.com/office/drawing/2014/main" id="{00000000-0008-0000-0400-00004C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28</xdr:row>
      <xdr:rowOff>42242</xdr:rowOff>
    </xdr:from>
    <xdr:to>
      <xdr:col>12</xdr:col>
      <xdr:colOff>472909</xdr:colOff>
      <xdr:row>28</xdr:row>
      <xdr:rowOff>223544</xdr:rowOff>
    </xdr:to>
    <xdr:grpSp>
      <xdr:nvGrpSpPr>
        <xdr:cNvPr id="80" name="Nhóm 79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GrpSpPr/>
      </xdr:nvGrpSpPr>
      <xdr:grpSpPr>
        <a:xfrm>
          <a:off x="7452810" y="7077135"/>
          <a:ext cx="136635" cy="181302"/>
          <a:chOff x="10281744" y="1872155"/>
          <a:chExt cx="136635" cy="181302"/>
        </a:xfrm>
      </xdr:grpSpPr>
      <xdr:cxnSp macro="">
        <xdr:nvCxnSpPr>
          <xdr:cNvPr id="81" name="Đường nối Thẳng 80">
            <a:extLst>
              <a:ext uri="{FF2B5EF4-FFF2-40B4-BE49-F238E27FC236}">
                <a16:creationId xmlns:a16="http://schemas.microsoft.com/office/drawing/2014/main" id="{00000000-0008-0000-0400-000051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Đường nối Thẳng 81">
            <a:extLst>
              <a:ext uri="{FF2B5EF4-FFF2-40B4-BE49-F238E27FC236}">
                <a16:creationId xmlns:a16="http://schemas.microsoft.com/office/drawing/2014/main" id="{00000000-0008-0000-0400-000052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29</xdr:row>
      <xdr:rowOff>42241</xdr:rowOff>
    </xdr:from>
    <xdr:to>
      <xdr:col>11</xdr:col>
      <xdr:colOff>411930</xdr:colOff>
      <xdr:row>29</xdr:row>
      <xdr:rowOff>225613</xdr:rowOff>
    </xdr:to>
    <xdr:grpSp>
      <xdr:nvGrpSpPr>
        <xdr:cNvPr id="86" name="Nhóm 85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GrpSpPr/>
      </xdr:nvGrpSpPr>
      <xdr:grpSpPr>
        <a:xfrm>
          <a:off x="6638629" y="7322062"/>
          <a:ext cx="127837" cy="183372"/>
          <a:chOff x="9930562" y="2326727"/>
          <a:chExt cx="127837" cy="181302"/>
        </a:xfrm>
      </xdr:grpSpPr>
      <xdr:cxnSp macro="">
        <xdr:nvCxnSpPr>
          <xdr:cNvPr id="87" name="Đường nối Thẳng 86">
            <a:extLst>
              <a:ext uri="{FF2B5EF4-FFF2-40B4-BE49-F238E27FC236}">
                <a16:creationId xmlns:a16="http://schemas.microsoft.com/office/drawing/2014/main" id="{00000000-0008-0000-0400-000057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Đường nối Thẳng 87">
            <a:extLst>
              <a:ext uri="{FF2B5EF4-FFF2-40B4-BE49-F238E27FC236}">
                <a16:creationId xmlns:a16="http://schemas.microsoft.com/office/drawing/2014/main" id="{00000000-0008-0000-0400-000058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30</xdr:row>
      <xdr:rowOff>42242</xdr:rowOff>
    </xdr:from>
    <xdr:to>
      <xdr:col>12</xdr:col>
      <xdr:colOff>472909</xdr:colOff>
      <xdr:row>30</xdr:row>
      <xdr:rowOff>223544</xdr:rowOff>
    </xdr:to>
    <xdr:grpSp>
      <xdr:nvGrpSpPr>
        <xdr:cNvPr id="89" name="Nhóm 88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GrpSpPr/>
      </xdr:nvGrpSpPr>
      <xdr:grpSpPr>
        <a:xfrm>
          <a:off x="7452810" y="7566992"/>
          <a:ext cx="136635" cy="181302"/>
          <a:chOff x="10281744" y="1872155"/>
          <a:chExt cx="136635" cy="181302"/>
        </a:xfrm>
      </xdr:grpSpPr>
      <xdr:cxnSp macro="">
        <xdr:nvCxnSpPr>
          <xdr:cNvPr id="90" name="Đường nối Thẳng 89">
            <a:extLst>
              <a:ext uri="{FF2B5EF4-FFF2-40B4-BE49-F238E27FC236}">
                <a16:creationId xmlns:a16="http://schemas.microsoft.com/office/drawing/2014/main" id="{00000000-0008-0000-0400-00005A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Đường nối Thẳng 90">
            <a:extLst>
              <a:ext uri="{FF2B5EF4-FFF2-40B4-BE49-F238E27FC236}">
                <a16:creationId xmlns:a16="http://schemas.microsoft.com/office/drawing/2014/main" id="{00000000-0008-0000-0400-00005B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31</xdr:row>
      <xdr:rowOff>42242</xdr:rowOff>
    </xdr:from>
    <xdr:to>
      <xdr:col>12</xdr:col>
      <xdr:colOff>472909</xdr:colOff>
      <xdr:row>31</xdr:row>
      <xdr:rowOff>223544</xdr:rowOff>
    </xdr:to>
    <xdr:grpSp>
      <xdr:nvGrpSpPr>
        <xdr:cNvPr id="92" name="Nhóm 91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GrpSpPr/>
      </xdr:nvGrpSpPr>
      <xdr:grpSpPr>
        <a:xfrm>
          <a:off x="7452810" y="7811921"/>
          <a:ext cx="136635" cy="181302"/>
          <a:chOff x="10281744" y="1872155"/>
          <a:chExt cx="136635" cy="181302"/>
        </a:xfrm>
      </xdr:grpSpPr>
      <xdr:cxnSp macro="">
        <xdr:nvCxnSpPr>
          <xdr:cNvPr id="93" name="Đường nối Thẳng 92">
            <a:extLst>
              <a:ext uri="{FF2B5EF4-FFF2-40B4-BE49-F238E27FC236}">
                <a16:creationId xmlns:a16="http://schemas.microsoft.com/office/drawing/2014/main" id="{00000000-0008-0000-0400-00005D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Đường nối Thẳng 93">
            <a:extLst>
              <a:ext uri="{FF2B5EF4-FFF2-40B4-BE49-F238E27FC236}">
                <a16:creationId xmlns:a16="http://schemas.microsoft.com/office/drawing/2014/main" id="{00000000-0008-0000-0400-00005E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32</xdr:row>
      <xdr:rowOff>42242</xdr:rowOff>
    </xdr:from>
    <xdr:to>
      <xdr:col>12</xdr:col>
      <xdr:colOff>472909</xdr:colOff>
      <xdr:row>32</xdr:row>
      <xdr:rowOff>223544</xdr:rowOff>
    </xdr:to>
    <xdr:grpSp>
      <xdr:nvGrpSpPr>
        <xdr:cNvPr id="101" name="Nhóm 100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GrpSpPr/>
      </xdr:nvGrpSpPr>
      <xdr:grpSpPr>
        <a:xfrm>
          <a:off x="7452810" y="8056849"/>
          <a:ext cx="136635" cy="181302"/>
          <a:chOff x="10281744" y="1872155"/>
          <a:chExt cx="136635" cy="181302"/>
        </a:xfrm>
      </xdr:grpSpPr>
      <xdr:cxnSp macro="">
        <xdr:nvCxnSpPr>
          <xdr:cNvPr id="102" name="Đường nối Thẳng 101">
            <a:extLst>
              <a:ext uri="{FF2B5EF4-FFF2-40B4-BE49-F238E27FC236}">
                <a16:creationId xmlns:a16="http://schemas.microsoft.com/office/drawing/2014/main" id="{00000000-0008-0000-0400-000066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Đường nối Thẳng 102">
            <a:extLst>
              <a:ext uri="{FF2B5EF4-FFF2-40B4-BE49-F238E27FC236}">
                <a16:creationId xmlns:a16="http://schemas.microsoft.com/office/drawing/2014/main" id="{00000000-0008-0000-0400-000067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33</xdr:row>
      <xdr:rowOff>42242</xdr:rowOff>
    </xdr:from>
    <xdr:to>
      <xdr:col>12</xdr:col>
      <xdr:colOff>472909</xdr:colOff>
      <xdr:row>33</xdr:row>
      <xdr:rowOff>223544</xdr:rowOff>
    </xdr:to>
    <xdr:grpSp>
      <xdr:nvGrpSpPr>
        <xdr:cNvPr id="104" name="Nhóm 103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GrpSpPr/>
      </xdr:nvGrpSpPr>
      <xdr:grpSpPr>
        <a:xfrm>
          <a:off x="7452810" y="8301778"/>
          <a:ext cx="136635" cy="181302"/>
          <a:chOff x="10281744" y="1872155"/>
          <a:chExt cx="136635" cy="181302"/>
        </a:xfrm>
      </xdr:grpSpPr>
      <xdr:cxnSp macro="">
        <xdr:nvCxnSpPr>
          <xdr:cNvPr id="105" name="Đường nối Thẳng 104">
            <a:extLst>
              <a:ext uri="{FF2B5EF4-FFF2-40B4-BE49-F238E27FC236}">
                <a16:creationId xmlns:a16="http://schemas.microsoft.com/office/drawing/2014/main" id="{00000000-0008-0000-0400-000069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Đường nối Thẳng 105">
            <a:extLst>
              <a:ext uri="{FF2B5EF4-FFF2-40B4-BE49-F238E27FC236}">
                <a16:creationId xmlns:a16="http://schemas.microsoft.com/office/drawing/2014/main" id="{00000000-0008-0000-0400-00006A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34</xdr:row>
      <xdr:rowOff>42242</xdr:rowOff>
    </xdr:from>
    <xdr:to>
      <xdr:col>12</xdr:col>
      <xdr:colOff>472909</xdr:colOff>
      <xdr:row>34</xdr:row>
      <xdr:rowOff>223544</xdr:rowOff>
    </xdr:to>
    <xdr:grpSp>
      <xdr:nvGrpSpPr>
        <xdr:cNvPr id="107" name="Nhóm 106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GrpSpPr/>
      </xdr:nvGrpSpPr>
      <xdr:grpSpPr>
        <a:xfrm>
          <a:off x="7452810" y="8546706"/>
          <a:ext cx="136635" cy="181302"/>
          <a:chOff x="10281744" y="1872155"/>
          <a:chExt cx="136635" cy="181302"/>
        </a:xfrm>
      </xdr:grpSpPr>
      <xdr:cxnSp macro="">
        <xdr:nvCxnSpPr>
          <xdr:cNvPr id="108" name="Đường nối Thẳng 107">
            <a:extLst>
              <a:ext uri="{FF2B5EF4-FFF2-40B4-BE49-F238E27FC236}">
                <a16:creationId xmlns:a16="http://schemas.microsoft.com/office/drawing/2014/main" id="{00000000-0008-0000-0400-00006C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Đường nối Thẳng 108">
            <a:extLst>
              <a:ext uri="{FF2B5EF4-FFF2-40B4-BE49-F238E27FC236}">
                <a16:creationId xmlns:a16="http://schemas.microsoft.com/office/drawing/2014/main" id="{00000000-0008-0000-0400-00006D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35</xdr:row>
      <xdr:rowOff>42241</xdr:rowOff>
    </xdr:from>
    <xdr:to>
      <xdr:col>11</xdr:col>
      <xdr:colOff>411930</xdr:colOff>
      <xdr:row>35</xdr:row>
      <xdr:rowOff>225613</xdr:rowOff>
    </xdr:to>
    <xdr:grpSp>
      <xdr:nvGrpSpPr>
        <xdr:cNvPr id="110" name="Nhóm 109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GrpSpPr/>
      </xdr:nvGrpSpPr>
      <xdr:grpSpPr>
        <a:xfrm>
          <a:off x="6638629" y="8791634"/>
          <a:ext cx="127837" cy="183372"/>
          <a:chOff x="9930562" y="2326727"/>
          <a:chExt cx="127837" cy="181302"/>
        </a:xfrm>
      </xdr:grpSpPr>
      <xdr:cxnSp macro="">
        <xdr:nvCxnSpPr>
          <xdr:cNvPr id="111" name="Đường nối Thẳng 110">
            <a:extLst>
              <a:ext uri="{FF2B5EF4-FFF2-40B4-BE49-F238E27FC236}">
                <a16:creationId xmlns:a16="http://schemas.microsoft.com/office/drawing/2014/main" id="{00000000-0008-0000-0400-00006F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Đường nối Thẳng 111">
            <a:extLst>
              <a:ext uri="{FF2B5EF4-FFF2-40B4-BE49-F238E27FC236}">
                <a16:creationId xmlns:a16="http://schemas.microsoft.com/office/drawing/2014/main" id="{00000000-0008-0000-0400-000070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38</xdr:row>
      <xdr:rowOff>42241</xdr:rowOff>
    </xdr:from>
    <xdr:to>
      <xdr:col>11</xdr:col>
      <xdr:colOff>411930</xdr:colOff>
      <xdr:row>38</xdr:row>
      <xdr:rowOff>225613</xdr:rowOff>
    </xdr:to>
    <xdr:grpSp>
      <xdr:nvGrpSpPr>
        <xdr:cNvPr id="113" name="Nhóm 112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GrpSpPr/>
      </xdr:nvGrpSpPr>
      <xdr:grpSpPr>
        <a:xfrm>
          <a:off x="6638629" y="9526420"/>
          <a:ext cx="127837" cy="183372"/>
          <a:chOff x="9930562" y="2326727"/>
          <a:chExt cx="127837" cy="181302"/>
        </a:xfrm>
      </xdr:grpSpPr>
      <xdr:cxnSp macro="">
        <xdr:nvCxnSpPr>
          <xdr:cNvPr id="114" name="Đường nối Thẳng 113">
            <a:extLst>
              <a:ext uri="{FF2B5EF4-FFF2-40B4-BE49-F238E27FC236}">
                <a16:creationId xmlns:a16="http://schemas.microsoft.com/office/drawing/2014/main" id="{00000000-0008-0000-0400-000072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Đường nối Thẳng 114">
            <a:extLst>
              <a:ext uri="{FF2B5EF4-FFF2-40B4-BE49-F238E27FC236}">
                <a16:creationId xmlns:a16="http://schemas.microsoft.com/office/drawing/2014/main" id="{00000000-0008-0000-0400-000073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39</xdr:row>
      <xdr:rowOff>42242</xdr:rowOff>
    </xdr:from>
    <xdr:to>
      <xdr:col>12</xdr:col>
      <xdr:colOff>472909</xdr:colOff>
      <xdr:row>39</xdr:row>
      <xdr:rowOff>223544</xdr:rowOff>
    </xdr:to>
    <xdr:grpSp>
      <xdr:nvGrpSpPr>
        <xdr:cNvPr id="116" name="Nhóm 115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GrpSpPr/>
      </xdr:nvGrpSpPr>
      <xdr:grpSpPr>
        <a:xfrm>
          <a:off x="7452810" y="9771349"/>
          <a:ext cx="136635" cy="181302"/>
          <a:chOff x="10281744" y="1872155"/>
          <a:chExt cx="136635" cy="181302"/>
        </a:xfrm>
      </xdr:grpSpPr>
      <xdr:cxnSp macro="">
        <xdr:nvCxnSpPr>
          <xdr:cNvPr id="117" name="Đường nối Thẳng 116">
            <a:extLst>
              <a:ext uri="{FF2B5EF4-FFF2-40B4-BE49-F238E27FC236}">
                <a16:creationId xmlns:a16="http://schemas.microsoft.com/office/drawing/2014/main" id="{00000000-0008-0000-0400-000075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Đường nối Thẳng 117">
            <a:extLst>
              <a:ext uri="{FF2B5EF4-FFF2-40B4-BE49-F238E27FC236}">
                <a16:creationId xmlns:a16="http://schemas.microsoft.com/office/drawing/2014/main" id="{00000000-0008-0000-0400-000076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42</xdr:row>
      <xdr:rowOff>42242</xdr:rowOff>
    </xdr:from>
    <xdr:to>
      <xdr:col>12</xdr:col>
      <xdr:colOff>472909</xdr:colOff>
      <xdr:row>42</xdr:row>
      <xdr:rowOff>223544</xdr:rowOff>
    </xdr:to>
    <xdr:grpSp>
      <xdr:nvGrpSpPr>
        <xdr:cNvPr id="128" name="Nhóm 127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GrpSpPr/>
      </xdr:nvGrpSpPr>
      <xdr:grpSpPr>
        <a:xfrm>
          <a:off x="7452810" y="10506135"/>
          <a:ext cx="136635" cy="181302"/>
          <a:chOff x="10281744" y="1872155"/>
          <a:chExt cx="136635" cy="181302"/>
        </a:xfrm>
      </xdr:grpSpPr>
      <xdr:cxnSp macro="">
        <xdr:nvCxnSpPr>
          <xdr:cNvPr id="129" name="Đường nối Thẳng 128">
            <a:extLst>
              <a:ext uri="{FF2B5EF4-FFF2-40B4-BE49-F238E27FC236}">
                <a16:creationId xmlns:a16="http://schemas.microsoft.com/office/drawing/2014/main" id="{00000000-0008-0000-0400-000081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" name="Đường nối Thẳng 129">
            <a:extLst>
              <a:ext uri="{FF2B5EF4-FFF2-40B4-BE49-F238E27FC236}">
                <a16:creationId xmlns:a16="http://schemas.microsoft.com/office/drawing/2014/main" id="{00000000-0008-0000-0400-000082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43</xdr:row>
      <xdr:rowOff>42242</xdr:rowOff>
    </xdr:from>
    <xdr:to>
      <xdr:col>12</xdr:col>
      <xdr:colOff>472909</xdr:colOff>
      <xdr:row>43</xdr:row>
      <xdr:rowOff>223544</xdr:rowOff>
    </xdr:to>
    <xdr:grpSp>
      <xdr:nvGrpSpPr>
        <xdr:cNvPr id="131" name="Nhóm 130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GrpSpPr/>
      </xdr:nvGrpSpPr>
      <xdr:grpSpPr>
        <a:xfrm>
          <a:off x="7452810" y="10751063"/>
          <a:ext cx="136635" cy="181302"/>
          <a:chOff x="10281744" y="1872155"/>
          <a:chExt cx="136635" cy="181302"/>
        </a:xfrm>
      </xdr:grpSpPr>
      <xdr:cxnSp macro="">
        <xdr:nvCxnSpPr>
          <xdr:cNvPr id="132" name="Đường nối Thẳng 131">
            <a:extLst>
              <a:ext uri="{FF2B5EF4-FFF2-40B4-BE49-F238E27FC236}">
                <a16:creationId xmlns:a16="http://schemas.microsoft.com/office/drawing/2014/main" id="{00000000-0008-0000-0400-000084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" name="Đường nối Thẳng 132">
            <a:extLst>
              <a:ext uri="{FF2B5EF4-FFF2-40B4-BE49-F238E27FC236}">
                <a16:creationId xmlns:a16="http://schemas.microsoft.com/office/drawing/2014/main" id="{00000000-0008-0000-0400-000085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52</xdr:row>
      <xdr:rowOff>42242</xdr:rowOff>
    </xdr:from>
    <xdr:to>
      <xdr:col>12</xdr:col>
      <xdr:colOff>472909</xdr:colOff>
      <xdr:row>52</xdr:row>
      <xdr:rowOff>223544</xdr:rowOff>
    </xdr:to>
    <xdr:grpSp>
      <xdr:nvGrpSpPr>
        <xdr:cNvPr id="149" name="Nhóm 148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GrpSpPr/>
      </xdr:nvGrpSpPr>
      <xdr:grpSpPr>
        <a:xfrm>
          <a:off x="7452810" y="12955421"/>
          <a:ext cx="136635" cy="181302"/>
          <a:chOff x="10281744" y="1872155"/>
          <a:chExt cx="136635" cy="181302"/>
        </a:xfrm>
      </xdr:grpSpPr>
      <xdr:cxnSp macro="">
        <xdr:nvCxnSpPr>
          <xdr:cNvPr id="150" name="Đường nối Thẳng 149">
            <a:extLst>
              <a:ext uri="{FF2B5EF4-FFF2-40B4-BE49-F238E27FC236}">
                <a16:creationId xmlns:a16="http://schemas.microsoft.com/office/drawing/2014/main" id="{00000000-0008-0000-0400-000096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Đường nối Thẳng 150">
            <a:extLst>
              <a:ext uri="{FF2B5EF4-FFF2-40B4-BE49-F238E27FC236}">
                <a16:creationId xmlns:a16="http://schemas.microsoft.com/office/drawing/2014/main" id="{00000000-0008-0000-0400-000097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54</xdr:row>
      <xdr:rowOff>42241</xdr:rowOff>
    </xdr:from>
    <xdr:to>
      <xdr:col>11</xdr:col>
      <xdr:colOff>411930</xdr:colOff>
      <xdr:row>54</xdr:row>
      <xdr:rowOff>225613</xdr:rowOff>
    </xdr:to>
    <xdr:grpSp>
      <xdr:nvGrpSpPr>
        <xdr:cNvPr id="152" name="Nhóm 151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GrpSpPr/>
      </xdr:nvGrpSpPr>
      <xdr:grpSpPr>
        <a:xfrm>
          <a:off x="6638629" y="13445277"/>
          <a:ext cx="127837" cy="183372"/>
          <a:chOff x="9930562" y="2326727"/>
          <a:chExt cx="127837" cy="181302"/>
        </a:xfrm>
      </xdr:grpSpPr>
      <xdr:cxnSp macro="">
        <xdr:nvCxnSpPr>
          <xdr:cNvPr id="153" name="Đường nối Thẳng 152">
            <a:extLst>
              <a:ext uri="{FF2B5EF4-FFF2-40B4-BE49-F238E27FC236}">
                <a16:creationId xmlns:a16="http://schemas.microsoft.com/office/drawing/2014/main" id="{00000000-0008-0000-0400-000099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Đường nối Thẳng 153">
            <a:extLst>
              <a:ext uri="{FF2B5EF4-FFF2-40B4-BE49-F238E27FC236}">
                <a16:creationId xmlns:a16="http://schemas.microsoft.com/office/drawing/2014/main" id="{00000000-0008-0000-0400-00009A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56</xdr:row>
      <xdr:rowOff>42241</xdr:rowOff>
    </xdr:from>
    <xdr:to>
      <xdr:col>11</xdr:col>
      <xdr:colOff>411930</xdr:colOff>
      <xdr:row>56</xdr:row>
      <xdr:rowOff>225613</xdr:rowOff>
    </xdr:to>
    <xdr:grpSp>
      <xdr:nvGrpSpPr>
        <xdr:cNvPr id="164" name="Nhóm 163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GrpSpPr/>
      </xdr:nvGrpSpPr>
      <xdr:grpSpPr>
        <a:xfrm>
          <a:off x="6638629" y="13935134"/>
          <a:ext cx="127837" cy="183372"/>
          <a:chOff x="9930562" y="2326727"/>
          <a:chExt cx="127837" cy="181302"/>
        </a:xfrm>
      </xdr:grpSpPr>
      <xdr:cxnSp macro="">
        <xdr:nvCxnSpPr>
          <xdr:cNvPr id="165" name="Đường nối Thẳng 164">
            <a:extLst>
              <a:ext uri="{FF2B5EF4-FFF2-40B4-BE49-F238E27FC236}">
                <a16:creationId xmlns:a16="http://schemas.microsoft.com/office/drawing/2014/main" id="{00000000-0008-0000-0400-0000A5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Đường nối Thẳng 165">
            <a:extLst>
              <a:ext uri="{FF2B5EF4-FFF2-40B4-BE49-F238E27FC236}">
                <a16:creationId xmlns:a16="http://schemas.microsoft.com/office/drawing/2014/main" id="{00000000-0008-0000-0400-0000A6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28</xdr:row>
      <xdr:rowOff>42242</xdr:rowOff>
    </xdr:from>
    <xdr:to>
      <xdr:col>12</xdr:col>
      <xdr:colOff>472909</xdr:colOff>
      <xdr:row>28</xdr:row>
      <xdr:rowOff>223544</xdr:rowOff>
    </xdr:to>
    <xdr:grpSp>
      <xdr:nvGrpSpPr>
        <xdr:cNvPr id="155" name="Nhóm 79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GrpSpPr/>
      </xdr:nvGrpSpPr>
      <xdr:grpSpPr>
        <a:xfrm>
          <a:off x="7452810" y="7077135"/>
          <a:ext cx="136635" cy="181302"/>
          <a:chOff x="10281744" y="1872155"/>
          <a:chExt cx="136635" cy="181302"/>
        </a:xfrm>
      </xdr:grpSpPr>
      <xdr:cxnSp macro="">
        <xdr:nvCxnSpPr>
          <xdr:cNvPr id="156" name="Đường nối Thẳng 80">
            <a:extLst>
              <a:ext uri="{FF2B5EF4-FFF2-40B4-BE49-F238E27FC236}">
                <a16:creationId xmlns:a16="http://schemas.microsoft.com/office/drawing/2014/main" id="{00000000-0008-0000-0400-00009C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" name="Đường nối Thẳng 81">
            <a:extLst>
              <a:ext uri="{FF2B5EF4-FFF2-40B4-BE49-F238E27FC236}">
                <a16:creationId xmlns:a16="http://schemas.microsoft.com/office/drawing/2014/main" id="{00000000-0008-0000-0400-00009D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29</xdr:row>
      <xdr:rowOff>42241</xdr:rowOff>
    </xdr:from>
    <xdr:to>
      <xdr:col>11</xdr:col>
      <xdr:colOff>411930</xdr:colOff>
      <xdr:row>29</xdr:row>
      <xdr:rowOff>225613</xdr:rowOff>
    </xdr:to>
    <xdr:grpSp>
      <xdr:nvGrpSpPr>
        <xdr:cNvPr id="158" name="Nhóm 85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GrpSpPr/>
      </xdr:nvGrpSpPr>
      <xdr:grpSpPr>
        <a:xfrm>
          <a:off x="6638629" y="7322062"/>
          <a:ext cx="127837" cy="183372"/>
          <a:chOff x="9930562" y="2326727"/>
          <a:chExt cx="127837" cy="181302"/>
        </a:xfrm>
      </xdr:grpSpPr>
      <xdr:cxnSp macro="">
        <xdr:nvCxnSpPr>
          <xdr:cNvPr id="159" name="Đường nối Thẳng 86">
            <a:extLst>
              <a:ext uri="{FF2B5EF4-FFF2-40B4-BE49-F238E27FC236}">
                <a16:creationId xmlns:a16="http://schemas.microsoft.com/office/drawing/2014/main" id="{00000000-0008-0000-0400-00009F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" name="Đường nối Thẳng 87">
            <a:extLst>
              <a:ext uri="{FF2B5EF4-FFF2-40B4-BE49-F238E27FC236}">
                <a16:creationId xmlns:a16="http://schemas.microsoft.com/office/drawing/2014/main" id="{00000000-0008-0000-0400-0000A0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30</xdr:row>
      <xdr:rowOff>42242</xdr:rowOff>
    </xdr:from>
    <xdr:to>
      <xdr:col>12</xdr:col>
      <xdr:colOff>472909</xdr:colOff>
      <xdr:row>30</xdr:row>
      <xdr:rowOff>223544</xdr:rowOff>
    </xdr:to>
    <xdr:grpSp>
      <xdr:nvGrpSpPr>
        <xdr:cNvPr id="170" name="Nhóm 88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GrpSpPr/>
      </xdr:nvGrpSpPr>
      <xdr:grpSpPr>
        <a:xfrm>
          <a:off x="7452810" y="7566992"/>
          <a:ext cx="136635" cy="181302"/>
          <a:chOff x="10281744" y="1872155"/>
          <a:chExt cx="136635" cy="181302"/>
        </a:xfrm>
      </xdr:grpSpPr>
      <xdr:cxnSp macro="">
        <xdr:nvCxnSpPr>
          <xdr:cNvPr id="171" name="Đường nối Thẳng 89">
            <a:extLst>
              <a:ext uri="{FF2B5EF4-FFF2-40B4-BE49-F238E27FC236}">
                <a16:creationId xmlns:a16="http://schemas.microsoft.com/office/drawing/2014/main" id="{00000000-0008-0000-0400-0000AB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" name="Đường nối Thẳng 90">
            <a:extLst>
              <a:ext uri="{FF2B5EF4-FFF2-40B4-BE49-F238E27FC236}">
                <a16:creationId xmlns:a16="http://schemas.microsoft.com/office/drawing/2014/main" id="{00000000-0008-0000-0400-0000AC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31</xdr:row>
      <xdr:rowOff>42242</xdr:rowOff>
    </xdr:from>
    <xdr:to>
      <xdr:col>12</xdr:col>
      <xdr:colOff>472909</xdr:colOff>
      <xdr:row>31</xdr:row>
      <xdr:rowOff>223544</xdr:rowOff>
    </xdr:to>
    <xdr:grpSp>
      <xdr:nvGrpSpPr>
        <xdr:cNvPr id="173" name="Nhóm 91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GrpSpPr/>
      </xdr:nvGrpSpPr>
      <xdr:grpSpPr>
        <a:xfrm>
          <a:off x="7452810" y="7811921"/>
          <a:ext cx="136635" cy="181302"/>
          <a:chOff x="10281744" y="1872155"/>
          <a:chExt cx="136635" cy="181302"/>
        </a:xfrm>
      </xdr:grpSpPr>
      <xdr:cxnSp macro="">
        <xdr:nvCxnSpPr>
          <xdr:cNvPr id="174" name="Đường nối Thẳng 92">
            <a:extLst>
              <a:ext uri="{FF2B5EF4-FFF2-40B4-BE49-F238E27FC236}">
                <a16:creationId xmlns:a16="http://schemas.microsoft.com/office/drawing/2014/main" id="{00000000-0008-0000-0400-0000AE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Đường nối Thẳng 93">
            <a:extLst>
              <a:ext uri="{FF2B5EF4-FFF2-40B4-BE49-F238E27FC236}">
                <a16:creationId xmlns:a16="http://schemas.microsoft.com/office/drawing/2014/main" id="{00000000-0008-0000-0400-0000AF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32</xdr:row>
      <xdr:rowOff>42242</xdr:rowOff>
    </xdr:from>
    <xdr:to>
      <xdr:col>12</xdr:col>
      <xdr:colOff>472909</xdr:colOff>
      <xdr:row>32</xdr:row>
      <xdr:rowOff>223544</xdr:rowOff>
    </xdr:to>
    <xdr:grpSp>
      <xdr:nvGrpSpPr>
        <xdr:cNvPr id="176" name="Nhóm 100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GrpSpPr/>
      </xdr:nvGrpSpPr>
      <xdr:grpSpPr>
        <a:xfrm>
          <a:off x="7452810" y="8056849"/>
          <a:ext cx="136635" cy="181302"/>
          <a:chOff x="10281744" y="1872155"/>
          <a:chExt cx="136635" cy="181302"/>
        </a:xfrm>
      </xdr:grpSpPr>
      <xdr:cxnSp macro="">
        <xdr:nvCxnSpPr>
          <xdr:cNvPr id="177" name="Đường nối Thẳng 101">
            <a:extLst>
              <a:ext uri="{FF2B5EF4-FFF2-40B4-BE49-F238E27FC236}">
                <a16:creationId xmlns:a16="http://schemas.microsoft.com/office/drawing/2014/main" id="{00000000-0008-0000-0400-0000B1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Đường nối Thẳng 102">
            <a:extLst>
              <a:ext uri="{FF2B5EF4-FFF2-40B4-BE49-F238E27FC236}">
                <a16:creationId xmlns:a16="http://schemas.microsoft.com/office/drawing/2014/main" id="{00000000-0008-0000-0400-0000B2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33</xdr:row>
      <xdr:rowOff>42242</xdr:rowOff>
    </xdr:from>
    <xdr:to>
      <xdr:col>12</xdr:col>
      <xdr:colOff>472909</xdr:colOff>
      <xdr:row>33</xdr:row>
      <xdr:rowOff>223544</xdr:rowOff>
    </xdr:to>
    <xdr:grpSp>
      <xdr:nvGrpSpPr>
        <xdr:cNvPr id="179" name="Nhóm 103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GrpSpPr/>
      </xdr:nvGrpSpPr>
      <xdr:grpSpPr>
        <a:xfrm>
          <a:off x="7452810" y="8301778"/>
          <a:ext cx="136635" cy="181302"/>
          <a:chOff x="10281744" y="1872155"/>
          <a:chExt cx="136635" cy="181302"/>
        </a:xfrm>
      </xdr:grpSpPr>
      <xdr:cxnSp macro="">
        <xdr:nvCxnSpPr>
          <xdr:cNvPr id="180" name="Đường nối Thẳng 104">
            <a:extLst>
              <a:ext uri="{FF2B5EF4-FFF2-40B4-BE49-F238E27FC236}">
                <a16:creationId xmlns:a16="http://schemas.microsoft.com/office/drawing/2014/main" id="{00000000-0008-0000-0400-0000B4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Đường nối Thẳng 105">
            <a:extLst>
              <a:ext uri="{FF2B5EF4-FFF2-40B4-BE49-F238E27FC236}">
                <a16:creationId xmlns:a16="http://schemas.microsoft.com/office/drawing/2014/main" id="{00000000-0008-0000-0400-0000B5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34</xdr:row>
      <xdr:rowOff>42242</xdr:rowOff>
    </xdr:from>
    <xdr:to>
      <xdr:col>12</xdr:col>
      <xdr:colOff>472909</xdr:colOff>
      <xdr:row>34</xdr:row>
      <xdr:rowOff>223544</xdr:rowOff>
    </xdr:to>
    <xdr:grpSp>
      <xdr:nvGrpSpPr>
        <xdr:cNvPr id="182" name="Nhóm 106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GrpSpPr/>
      </xdr:nvGrpSpPr>
      <xdr:grpSpPr>
        <a:xfrm>
          <a:off x="7452810" y="8546706"/>
          <a:ext cx="136635" cy="181302"/>
          <a:chOff x="10281744" y="1872155"/>
          <a:chExt cx="136635" cy="181302"/>
        </a:xfrm>
      </xdr:grpSpPr>
      <xdr:cxnSp macro="">
        <xdr:nvCxnSpPr>
          <xdr:cNvPr id="183" name="Đường nối Thẳng 107">
            <a:extLst>
              <a:ext uri="{FF2B5EF4-FFF2-40B4-BE49-F238E27FC236}">
                <a16:creationId xmlns:a16="http://schemas.microsoft.com/office/drawing/2014/main" id="{00000000-0008-0000-0400-0000B7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Đường nối Thẳng 108">
            <a:extLst>
              <a:ext uri="{FF2B5EF4-FFF2-40B4-BE49-F238E27FC236}">
                <a16:creationId xmlns:a16="http://schemas.microsoft.com/office/drawing/2014/main" id="{00000000-0008-0000-0400-0000B8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35</xdr:row>
      <xdr:rowOff>42241</xdr:rowOff>
    </xdr:from>
    <xdr:to>
      <xdr:col>11</xdr:col>
      <xdr:colOff>411930</xdr:colOff>
      <xdr:row>35</xdr:row>
      <xdr:rowOff>225613</xdr:rowOff>
    </xdr:to>
    <xdr:grpSp>
      <xdr:nvGrpSpPr>
        <xdr:cNvPr id="185" name="Nhóm 109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GrpSpPr/>
      </xdr:nvGrpSpPr>
      <xdr:grpSpPr>
        <a:xfrm>
          <a:off x="6638629" y="8791634"/>
          <a:ext cx="127837" cy="183372"/>
          <a:chOff x="9930562" y="2326727"/>
          <a:chExt cx="127837" cy="181302"/>
        </a:xfrm>
      </xdr:grpSpPr>
      <xdr:cxnSp macro="">
        <xdr:nvCxnSpPr>
          <xdr:cNvPr id="186" name="Đường nối Thẳng 110">
            <a:extLst>
              <a:ext uri="{FF2B5EF4-FFF2-40B4-BE49-F238E27FC236}">
                <a16:creationId xmlns:a16="http://schemas.microsoft.com/office/drawing/2014/main" id="{00000000-0008-0000-0400-0000BA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" name="Đường nối Thẳng 111">
            <a:extLst>
              <a:ext uri="{FF2B5EF4-FFF2-40B4-BE49-F238E27FC236}">
                <a16:creationId xmlns:a16="http://schemas.microsoft.com/office/drawing/2014/main" id="{00000000-0008-0000-0400-0000BB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38</xdr:row>
      <xdr:rowOff>42241</xdr:rowOff>
    </xdr:from>
    <xdr:to>
      <xdr:col>11</xdr:col>
      <xdr:colOff>411930</xdr:colOff>
      <xdr:row>38</xdr:row>
      <xdr:rowOff>225613</xdr:rowOff>
    </xdr:to>
    <xdr:grpSp>
      <xdr:nvGrpSpPr>
        <xdr:cNvPr id="188" name="Nhóm 112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GrpSpPr/>
      </xdr:nvGrpSpPr>
      <xdr:grpSpPr>
        <a:xfrm>
          <a:off x="6638629" y="9526420"/>
          <a:ext cx="127837" cy="183372"/>
          <a:chOff x="9930562" y="2326727"/>
          <a:chExt cx="127837" cy="181302"/>
        </a:xfrm>
      </xdr:grpSpPr>
      <xdr:cxnSp macro="">
        <xdr:nvCxnSpPr>
          <xdr:cNvPr id="189" name="Đường nối Thẳng 113">
            <a:extLst>
              <a:ext uri="{FF2B5EF4-FFF2-40B4-BE49-F238E27FC236}">
                <a16:creationId xmlns:a16="http://schemas.microsoft.com/office/drawing/2014/main" id="{00000000-0008-0000-0400-0000BD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" name="Đường nối Thẳng 114">
            <a:extLst>
              <a:ext uri="{FF2B5EF4-FFF2-40B4-BE49-F238E27FC236}">
                <a16:creationId xmlns:a16="http://schemas.microsoft.com/office/drawing/2014/main" id="{00000000-0008-0000-0400-0000BE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39</xdr:row>
      <xdr:rowOff>42242</xdr:rowOff>
    </xdr:from>
    <xdr:to>
      <xdr:col>12</xdr:col>
      <xdr:colOff>472909</xdr:colOff>
      <xdr:row>39</xdr:row>
      <xdr:rowOff>223544</xdr:rowOff>
    </xdr:to>
    <xdr:grpSp>
      <xdr:nvGrpSpPr>
        <xdr:cNvPr id="191" name="Nhóm 115">
          <a:extLst>
            <a:ext uri="{FF2B5EF4-FFF2-40B4-BE49-F238E27FC236}">
              <a16:creationId xmlns:a16="http://schemas.microsoft.com/office/drawing/2014/main" id="{00000000-0008-0000-0400-0000BF000000}"/>
            </a:ext>
          </a:extLst>
        </xdr:cNvPr>
        <xdr:cNvGrpSpPr/>
      </xdr:nvGrpSpPr>
      <xdr:grpSpPr>
        <a:xfrm>
          <a:off x="7452810" y="9771349"/>
          <a:ext cx="136635" cy="181302"/>
          <a:chOff x="10281744" y="1872155"/>
          <a:chExt cx="136635" cy="181302"/>
        </a:xfrm>
      </xdr:grpSpPr>
      <xdr:cxnSp macro="">
        <xdr:nvCxnSpPr>
          <xdr:cNvPr id="192" name="Đường nối Thẳng 116">
            <a:extLst>
              <a:ext uri="{FF2B5EF4-FFF2-40B4-BE49-F238E27FC236}">
                <a16:creationId xmlns:a16="http://schemas.microsoft.com/office/drawing/2014/main" id="{00000000-0008-0000-0400-0000C0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" name="Đường nối Thẳng 117">
            <a:extLst>
              <a:ext uri="{FF2B5EF4-FFF2-40B4-BE49-F238E27FC236}">
                <a16:creationId xmlns:a16="http://schemas.microsoft.com/office/drawing/2014/main" id="{00000000-0008-0000-0400-0000C1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42</xdr:row>
      <xdr:rowOff>42242</xdr:rowOff>
    </xdr:from>
    <xdr:to>
      <xdr:col>12</xdr:col>
      <xdr:colOff>472909</xdr:colOff>
      <xdr:row>42</xdr:row>
      <xdr:rowOff>223544</xdr:rowOff>
    </xdr:to>
    <xdr:grpSp>
      <xdr:nvGrpSpPr>
        <xdr:cNvPr id="197" name="Nhóm 127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GrpSpPr/>
      </xdr:nvGrpSpPr>
      <xdr:grpSpPr>
        <a:xfrm>
          <a:off x="7452810" y="10506135"/>
          <a:ext cx="136635" cy="181302"/>
          <a:chOff x="10281744" y="1872155"/>
          <a:chExt cx="136635" cy="181302"/>
        </a:xfrm>
      </xdr:grpSpPr>
      <xdr:cxnSp macro="">
        <xdr:nvCxnSpPr>
          <xdr:cNvPr id="198" name="Đường nối Thẳng 128">
            <a:extLst>
              <a:ext uri="{FF2B5EF4-FFF2-40B4-BE49-F238E27FC236}">
                <a16:creationId xmlns:a16="http://schemas.microsoft.com/office/drawing/2014/main" id="{00000000-0008-0000-0400-0000C6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" name="Đường nối Thẳng 129">
            <a:extLst>
              <a:ext uri="{FF2B5EF4-FFF2-40B4-BE49-F238E27FC236}">
                <a16:creationId xmlns:a16="http://schemas.microsoft.com/office/drawing/2014/main" id="{00000000-0008-0000-0400-0000C7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43</xdr:row>
      <xdr:rowOff>42242</xdr:rowOff>
    </xdr:from>
    <xdr:to>
      <xdr:col>12</xdr:col>
      <xdr:colOff>472909</xdr:colOff>
      <xdr:row>43</xdr:row>
      <xdr:rowOff>223544</xdr:rowOff>
    </xdr:to>
    <xdr:grpSp>
      <xdr:nvGrpSpPr>
        <xdr:cNvPr id="200" name="Nhóm 130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GrpSpPr/>
      </xdr:nvGrpSpPr>
      <xdr:grpSpPr>
        <a:xfrm>
          <a:off x="7452810" y="10751063"/>
          <a:ext cx="136635" cy="181302"/>
          <a:chOff x="10281744" y="1872155"/>
          <a:chExt cx="136635" cy="181302"/>
        </a:xfrm>
      </xdr:grpSpPr>
      <xdr:cxnSp macro="">
        <xdr:nvCxnSpPr>
          <xdr:cNvPr id="201" name="Đường nối Thẳng 131">
            <a:extLst>
              <a:ext uri="{FF2B5EF4-FFF2-40B4-BE49-F238E27FC236}">
                <a16:creationId xmlns:a16="http://schemas.microsoft.com/office/drawing/2014/main" id="{00000000-0008-0000-0400-0000C9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" name="Đường nối Thẳng 132">
            <a:extLst>
              <a:ext uri="{FF2B5EF4-FFF2-40B4-BE49-F238E27FC236}">
                <a16:creationId xmlns:a16="http://schemas.microsoft.com/office/drawing/2014/main" id="{00000000-0008-0000-0400-0000CA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49</xdr:row>
      <xdr:rowOff>42241</xdr:rowOff>
    </xdr:from>
    <xdr:to>
      <xdr:col>11</xdr:col>
      <xdr:colOff>411930</xdr:colOff>
      <xdr:row>49</xdr:row>
      <xdr:rowOff>225613</xdr:rowOff>
    </xdr:to>
    <xdr:grpSp>
      <xdr:nvGrpSpPr>
        <xdr:cNvPr id="206" name="Nhóm 136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GrpSpPr/>
      </xdr:nvGrpSpPr>
      <xdr:grpSpPr>
        <a:xfrm>
          <a:off x="6638629" y="12220634"/>
          <a:ext cx="127837" cy="183372"/>
          <a:chOff x="9930562" y="2326727"/>
          <a:chExt cx="127837" cy="181302"/>
        </a:xfrm>
      </xdr:grpSpPr>
      <xdr:cxnSp macro="">
        <xdr:nvCxnSpPr>
          <xdr:cNvPr id="207" name="Đường nối Thẳng 137">
            <a:extLst>
              <a:ext uri="{FF2B5EF4-FFF2-40B4-BE49-F238E27FC236}">
                <a16:creationId xmlns:a16="http://schemas.microsoft.com/office/drawing/2014/main" id="{00000000-0008-0000-0400-0000CF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" name="Đường nối Thẳng 138">
            <a:extLst>
              <a:ext uri="{FF2B5EF4-FFF2-40B4-BE49-F238E27FC236}">
                <a16:creationId xmlns:a16="http://schemas.microsoft.com/office/drawing/2014/main" id="{00000000-0008-0000-0400-0000D0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51</xdr:row>
      <xdr:rowOff>42241</xdr:rowOff>
    </xdr:from>
    <xdr:to>
      <xdr:col>11</xdr:col>
      <xdr:colOff>411930</xdr:colOff>
      <xdr:row>51</xdr:row>
      <xdr:rowOff>225613</xdr:rowOff>
    </xdr:to>
    <xdr:grpSp>
      <xdr:nvGrpSpPr>
        <xdr:cNvPr id="209" name="Nhóm 139">
          <a:extLst>
            <a:ext uri="{FF2B5EF4-FFF2-40B4-BE49-F238E27FC236}">
              <a16:creationId xmlns:a16="http://schemas.microsoft.com/office/drawing/2014/main" id="{00000000-0008-0000-0400-0000D1000000}"/>
            </a:ext>
          </a:extLst>
        </xdr:cNvPr>
        <xdr:cNvGrpSpPr/>
      </xdr:nvGrpSpPr>
      <xdr:grpSpPr>
        <a:xfrm>
          <a:off x="6638629" y="12710491"/>
          <a:ext cx="127837" cy="183372"/>
          <a:chOff x="9930562" y="2326727"/>
          <a:chExt cx="127837" cy="181302"/>
        </a:xfrm>
      </xdr:grpSpPr>
      <xdr:cxnSp macro="">
        <xdr:nvCxnSpPr>
          <xdr:cNvPr id="210" name="Đường nối Thẳng 140">
            <a:extLst>
              <a:ext uri="{FF2B5EF4-FFF2-40B4-BE49-F238E27FC236}">
                <a16:creationId xmlns:a16="http://schemas.microsoft.com/office/drawing/2014/main" id="{00000000-0008-0000-0400-0000D2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Đường nối Thẳng 141">
            <a:extLst>
              <a:ext uri="{FF2B5EF4-FFF2-40B4-BE49-F238E27FC236}">
                <a16:creationId xmlns:a16="http://schemas.microsoft.com/office/drawing/2014/main" id="{00000000-0008-0000-0400-0000D3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50</xdr:row>
      <xdr:rowOff>42242</xdr:rowOff>
    </xdr:from>
    <xdr:to>
      <xdr:col>12</xdr:col>
      <xdr:colOff>472909</xdr:colOff>
      <xdr:row>50</xdr:row>
      <xdr:rowOff>223544</xdr:rowOff>
    </xdr:to>
    <xdr:grpSp>
      <xdr:nvGrpSpPr>
        <xdr:cNvPr id="212" name="Nhóm 142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GrpSpPr/>
      </xdr:nvGrpSpPr>
      <xdr:grpSpPr>
        <a:xfrm>
          <a:off x="7452810" y="12465563"/>
          <a:ext cx="136635" cy="181302"/>
          <a:chOff x="10281744" y="1872155"/>
          <a:chExt cx="136635" cy="181302"/>
        </a:xfrm>
      </xdr:grpSpPr>
      <xdr:cxnSp macro="">
        <xdr:nvCxnSpPr>
          <xdr:cNvPr id="213" name="Đường nối Thẳng 143">
            <a:extLst>
              <a:ext uri="{FF2B5EF4-FFF2-40B4-BE49-F238E27FC236}">
                <a16:creationId xmlns:a16="http://schemas.microsoft.com/office/drawing/2014/main" id="{00000000-0008-0000-0400-0000D5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" name="Đường nối Thẳng 144">
            <a:extLst>
              <a:ext uri="{FF2B5EF4-FFF2-40B4-BE49-F238E27FC236}">
                <a16:creationId xmlns:a16="http://schemas.microsoft.com/office/drawing/2014/main" id="{00000000-0008-0000-0400-0000D6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52</xdr:row>
      <xdr:rowOff>42242</xdr:rowOff>
    </xdr:from>
    <xdr:to>
      <xdr:col>12</xdr:col>
      <xdr:colOff>472909</xdr:colOff>
      <xdr:row>52</xdr:row>
      <xdr:rowOff>223544</xdr:rowOff>
    </xdr:to>
    <xdr:grpSp>
      <xdr:nvGrpSpPr>
        <xdr:cNvPr id="215" name="Nhóm 145">
          <a:extLst>
            <a:ext uri="{FF2B5EF4-FFF2-40B4-BE49-F238E27FC236}">
              <a16:creationId xmlns:a16="http://schemas.microsoft.com/office/drawing/2014/main" id="{00000000-0008-0000-0400-0000D7000000}"/>
            </a:ext>
          </a:extLst>
        </xdr:cNvPr>
        <xdr:cNvGrpSpPr/>
      </xdr:nvGrpSpPr>
      <xdr:grpSpPr>
        <a:xfrm>
          <a:off x="7452810" y="12955421"/>
          <a:ext cx="136635" cy="181302"/>
          <a:chOff x="10281744" y="1872155"/>
          <a:chExt cx="136635" cy="181302"/>
        </a:xfrm>
      </xdr:grpSpPr>
      <xdr:cxnSp macro="">
        <xdr:nvCxnSpPr>
          <xdr:cNvPr id="216" name="Đường nối Thẳng 146">
            <a:extLst>
              <a:ext uri="{FF2B5EF4-FFF2-40B4-BE49-F238E27FC236}">
                <a16:creationId xmlns:a16="http://schemas.microsoft.com/office/drawing/2014/main" id="{00000000-0008-0000-0400-0000D8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" name="Đường nối Thẳng 147">
            <a:extLst>
              <a:ext uri="{FF2B5EF4-FFF2-40B4-BE49-F238E27FC236}">
                <a16:creationId xmlns:a16="http://schemas.microsoft.com/office/drawing/2014/main" id="{00000000-0008-0000-0400-0000D9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53</xdr:row>
      <xdr:rowOff>42242</xdr:rowOff>
    </xdr:from>
    <xdr:to>
      <xdr:col>12</xdr:col>
      <xdr:colOff>472909</xdr:colOff>
      <xdr:row>53</xdr:row>
      <xdr:rowOff>223544</xdr:rowOff>
    </xdr:to>
    <xdr:grpSp>
      <xdr:nvGrpSpPr>
        <xdr:cNvPr id="218" name="Nhóm 148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GrpSpPr/>
      </xdr:nvGrpSpPr>
      <xdr:grpSpPr>
        <a:xfrm>
          <a:off x="7452810" y="13200349"/>
          <a:ext cx="136635" cy="181302"/>
          <a:chOff x="10281744" y="1872155"/>
          <a:chExt cx="136635" cy="181302"/>
        </a:xfrm>
      </xdr:grpSpPr>
      <xdr:cxnSp macro="">
        <xdr:nvCxnSpPr>
          <xdr:cNvPr id="219" name="Đường nối Thẳng 149">
            <a:extLst>
              <a:ext uri="{FF2B5EF4-FFF2-40B4-BE49-F238E27FC236}">
                <a16:creationId xmlns:a16="http://schemas.microsoft.com/office/drawing/2014/main" id="{00000000-0008-0000-0400-0000DB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" name="Đường nối Thẳng 150">
            <a:extLst>
              <a:ext uri="{FF2B5EF4-FFF2-40B4-BE49-F238E27FC236}">
                <a16:creationId xmlns:a16="http://schemas.microsoft.com/office/drawing/2014/main" id="{00000000-0008-0000-0400-0000DC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56</xdr:row>
      <xdr:rowOff>42241</xdr:rowOff>
    </xdr:from>
    <xdr:to>
      <xdr:col>11</xdr:col>
      <xdr:colOff>411930</xdr:colOff>
      <xdr:row>56</xdr:row>
      <xdr:rowOff>225613</xdr:rowOff>
    </xdr:to>
    <xdr:grpSp>
      <xdr:nvGrpSpPr>
        <xdr:cNvPr id="221" name="Nhóm 151">
          <a:extLst>
            <a:ext uri="{FF2B5EF4-FFF2-40B4-BE49-F238E27FC236}">
              <a16:creationId xmlns:a16="http://schemas.microsoft.com/office/drawing/2014/main" id="{00000000-0008-0000-0400-0000DD000000}"/>
            </a:ext>
          </a:extLst>
        </xdr:cNvPr>
        <xdr:cNvGrpSpPr/>
      </xdr:nvGrpSpPr>
      <xdr:grpSpPr>
        <a:xfrm>
          <a:off x="6638629" y="13935134"/>
          <a:ext cx="127837" cy="183372"/>
          <a:chOff x="9930562" y="2326727"/>
          <a:chExt cx="127837" cy="181302"/>
        </a:xfrm>
      </xdr:grpSpPr>
      <xdr:cxnSp macro="">
        <xdr:nvCxnSpPr>
          <xdr:cNvPr id="222" name="Đường nối Thẳng 152">
            <a:extLst>
              <a:ext uri="{FF2B5EF4-FFF2-40B4-BE49-F238E27FC236}">
                <a16:creationId xmlns:a16="http://schemas.microsoft.com/office/drawing/2014/main" id="{00000000-0008-0000-0400-0000DE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" name="Đường nối Thẳng 153">
            <a:extLst>
              <a:ext uri="{FF2B5EF4-FFF2-40B4-BE49-F238E27FC236}">
                <a16:creationId xmlns:a16="http://schemas.microsoft.com/office/drawing/2014/main" id="{00000000-0008-0000-0400-0000DF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57</xdr:row>
      <xdr:rowOff>42242</xdr:rowOff>
    </xdr:from>
    <xdr:to>
      <xdr:col>12</xdr:col>
      <xdr:colOff>472909</xdr:colOff>
      <xdr:row>57</xdr:row>
      <xdr:rowOff>223544</xdr:rowOff>
    </xdr:to>
    <xdr:grpSp>
      <xdr:nvGrpSpPr>
        <xdr:cNvPr id="224" name="Nhóm 160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GrpSpPr/>
      </xdr:nvGrpSpPr>
      <xdr:grpSpPr>
        <a:xfrm>
          <a:off x="7452810" y="14180063"/>
          <a:ext cx="136635" cy="181302"/>
          <a:chOff x="10281744" y="1872155"/>
          <a:chExt cx="136635" cy="181302"/>
        </a:xfrm>
      </xdr:grpSpPr>
      <xdr:cxnSp macro="">
        <xdr:nvCxnSpPr>
          <xdr:cNvPr id="225" name="Đường nối Thẳng 161">
            <a:extLst>
              <a:ext uri="{FF2B5EF4-FFF2-40B4-BE49-F238E27FC236}">
                <a16:creationId xmlns:a16="http://schemas.microsoft.com/office/drawing/2014/main" id="{00000000-0008-0000-0400-0000E1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" name="Đường nối Thẳng 162">
            <a:extLst>
              <a:ext uri="{FF2B5EF4-FFF2-40B4-BE49-F238E27FC236}">
                <a16:creationId xmlns:a16="http://schemas.microsoft.com/office/drawing/2014/main" id="{00000000-0008-0000-0400-0000E2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59</xdr:row>
      <xdr:rowOff>42242</xdr:rowOff>
    </xdr:from>
    <xdr:to>
      <xdr:col>12</xdr:col>
      <xdr:colOff>472909</xdr:colOff>
      <xdr:row>59</xdr:row>
      <xdr:rowOff>223544</xdr:rowOff>
    </xdr:to>
    <xdr:grpSp>
      <xdr:nvGrpSpPr>
        <xdr:cNvPr id="230" name="Nhóm 166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GrpSpPr/>
      </xdr:nvGrpSpPr>
      <xdr:grpSpPr>
        <a:xfrm>
          <a:off x="7452810" y="14669921"/>
          <a:ext cx="136635" cy="181302"/>
          <a:chOff x="10281744" y="1872155"/>
          <a:chExt cx="136635" cy="181302"/>
        </a:xfrm>
      </xdr:grpSpPr>
      <xdr:cxnSp macro="">
        <xdr:nvCxnSpPr>
          <xdr:cNvPr id="231" name="Đường nối Thẳng 167">
            <a:extLst>
              <a:ext uri="{FF2B5EF4-FFF2-40B4-BE49-F238E27FC236}">
                <a16:creationId xmlns:a16="http://schemas.microsoft.com/office/drawing/2014/main" id="{00000000-0008-0000-0400-0000E7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" name="Đường nối Thẳng 168">
            <a:extLst>
              <a:ext uri="{FF2B5EF4-FFF2-40B4-BE49-F238E27FC236}">
                <a16:creationId xmlns:a16="http://schemas.microsoft.com/office/drawing/2014/main" id="{00000000-0008-0000-0400-0000E8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33</xdr:row>
      <xdr:rowOff>42241</xdr:rowOff>
    </xdr:from>
    <xdr:to>
      <xdr:col>11</xdr:col>
      <xdr:colOff>411930</xdr:colOff>
      <xdr:row>33</xdr:row>
      <xdr:rowOff>225613</xdr:rowOff>
    </xdr:to>
    <xdr:grpSp>
      <xdr:nvGrpSpPr>
        <xdr:cNvPr id="233" name="Nhóm 154">
          <a:extLst>
            <a:ext uri="{FF2B5EF4-FFF2-40B4-BE49-F238E27FC236}">
              <a16:creationId xmlns:a16="http://schemas.microsoft.com/office/drawing/2014/main" id="{00000000-0008-0000-0400-0000E9000000}"/>
            </a:ext>
          </a:extLst>
        </xdr:cNvPr>
        <xdr:cNvGrpSpPr/>
      </xdr:nvGrpSpPr>
      <xdr:grpSpPr>
        <a:xfrm>
          <a:off x="6638629" y="8301777"/>
          <a:ext cx="127837" cy="183372"/>
          <a:chOff x="9930562" y="2326727"/>
          <a:chExt cx="127837" cy="181302"/>
        </a:xfrm>
      </xdr:grpSpPr>
      <xdr:cxnSp macro="">
        <xdr:nvCxnSpPr>
          <xdr:cNvPr id="234" name="Đường nối Thẳng 155">
            <a:extLst>
              <a:ext uri="{FF2B5EF4-FFF2-40B4-BE49-F238E27FC236}">
                <a16:creationId xmlns:a16="http://schemas.microsoft.com/office/drawing/2014/main" id="{00000000-0008-0000-0400-0000EA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" name="Đường nối Thẳng 156">
            <a:extLst>
              <a:ext uri="{FF2B5EF4-FFF2-40B4-BE49-F238E27FC236}">
                <a16:creationId xmlns:a16="http://schemas.microsoft.com/office/drawing/2014/main" id="{00000000-0008-0000-0400-0000EB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54</xdr:row>
      <xdr:rowOff>42241</xdr:rowOff>
    </xdr:from>
    <xdr:to>
      <xdr:col>11</xdr:col>
      <xdr:colOff>411930</xdr:colOff>
      <xdr:row>54</xdr:row>
      <xdr:rowOff>225613</xdr:rowOff>
    </xdr:to>
    <xdr:grpSp>
      <xdr:nvGrpSpPr>
        <xdr:cNvPr id="236" name="Nhóm 157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GrpSpPr/>
      </xdr:nvGrpSpPr>
      <xdr:grpSpPr>
        <a:xfrm>
          <a:off x="6638629" y="13445277"/>
          <a:ext cx="127837" cy="183372"/>
          <a:chOff x="9930562" y="2326727"/>
          <a:chExt cx="127837" cy="181302"/>
        </a:xfrm>
      </xdr:grpSpPr>
      <xdr:cxnSp macro="">
        <xdr:nvCxnSpPr>
          <xdr:cNvPr id="237" name="Đường nối Thẳng 158">
            <a:extLst>
              <a:ext uri="{FF2B5EF4-FFF2-40B4-BE49-F238E27FC236}">
                <a16:creationId xmlns:a16="http://schemas.microsoft.com/office/drawing/2014/main" id="{00000000-0008-0000-0400-0000ED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" name="Đường nối Thẳng 159">
            <a:extLst>
              <a:ext uri="{FF2B5EF4-FFF2-40B4-BE49-F238E27FC236}">
                <a16:creationId xmlns:a16="http://schemas.microsoft.com/office/drawing/2014/main" id="{00000000-0008-0000-0400-0000EE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60</xdr:row>
      <xdr:rowOff>42241</xdr:rowOff>
    </xdr:from>
    <xdr:to>
      <xdr:col>11</xdr:col>
      <xdr:colOff>411930</xdr:colOff>
      <xdr:row>60</xdr:row>
      <xdr:rowOff>225613</xdr:rowOff>
    </xdr:to>
    <xdr:grpSp>
      <xdr:nvGrpSpPr>
        <xdr:cNvPr id="239" name="Nhóm 169">
          <a:extLst>
            <a:ext uri="{FF2B5EF4-FFF2-40B4-BE49-F238E27FC236}">
              <a16:creationId xmlns:a16="http://schemas.microsoft.com/office/drawing/2014/main" id="{00000000-0008-0000-0400-0000EF000000}"/>
            </a:ext>
          </a:extLst>
        </xdr:cNvPr>
        <xdr:cNvGrpSpPr/>
      </xdr:nvGrpSpPr>
      <xdr:grpSpPr>
        <a:xfrm>
          <a:off x="6638629" y="14914848"/>
          <a:ext cx="127837" cy="183372"/>
          <a:chOff x="9930562" y="2326727"/>
          <a:chExt cx="127837" cy="181302"/>
        </a:xfrm>
      </xdr:grpSpPr>
      <xdr:cxnSp macro="">
        <xdr:nvCxnSpPr>
          <xdr:cNvPr id="240" name="Đường nối Thẳng 170">
            <a:extLst>
              <a:ext uri="{FF2B5EF4-FFF2-40B4-BE49-F238E27FC236}">
                <a16:creationId xmlns:a16="http://schemas.microsoft.com/office/drawing/2014/main" id="{00000000-0008-0000-0400-0000F0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" name="Đường nối Thẳng 171">
            <a:extLst>
              <a:ext uri="{FF2B5EF4-FFF2-40B4-BE49-F238E27FC236}">
                <a16:creationId xmlns:a16="http://schemas.microsoft.com/office/drawing/2014/main" id="{00000000-0008-0000-0400-0000F1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46</xdr:row>
      <xdr:rowOff>42242</xdr:rowOff>
    </xdr:from>
    <xdr:to>
      <xdr:col>12</xdr:col>
      <xdr:colOff>472909</xdr:colOff>
      <xdr:row>46</xdr:row>
      <xdr:rowOff>223544</xdr:rowOff>
    </xdr:to>
    <xdr:grpSp>
      <xdr:nvGrpSpPr>
        <xdr:cNvPr id="242" name="Nhóm 172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GrpSpPr/>
      </xdr:nvGrpSpPr>
      <xdr:grpSpPr>
        <a:xfrm>
          <a:off x="7452810" y="11485849"/>
          <a:ext cx="136635" cy="181302"/>
          <a:chOff x="10281744" y="1872155"/>
          <a:chExt cx="136635" cy="181302"/>
        </a:xfrm>
      </xdr:grpSpPr>
      <xdr:cxnSp macro="">
        <xdr:nvCxnSpPr>
          <xdr:cNvPr id="243" name="Đường nối Thẳng 173">
            <a:extLst>
              <a:ext uri="{FF2B5EF4-FFF2-40B4-BE49-F238E27FC236}">
                <a16:creationId xmlns:a16="http://schemas.microsoft.com/office/drawing/2014/main" id="{00000000-0008-0000-0400-0000F3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" name="Đường nối Thẳng 174">
            <a:extLst>
              <a:ext uri="{FF2B5EF4-FFF2-40B4-BE49-F238E27FC236}">
                <a16:creationId xmlns:a16="http://schemas.microsoft.com/office/drawing/2014/main" id="{00000000-0008-0000-0400-0000F4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45</xdr:row>
      <xdr:rowOff>42242</xdr:rowOff>
    </xdr:from>
    <xdr:to>
      <xdr:col>12</xdr:col>
      <xdr:colOff>472909</xdr:colOff>
      <xdr:row>45</xdr:row>
      <xdr:rowOff>223544</xdr:rowOff>
    </xdr:to>
    <xdr:grpSp>
      <xdr:nvGrpSpPr>
        <xdr:cNvPr id="245" name="Nhóm 175">
          <a:extLst>
            <a:ext uri="{FF2B5EF4-FFF2-40B4-BE49-F238E27FC236}">
              <a16:creationId xmlns:a16="http://schemas.microsoft.com/office/drawing/2014/main" id="{00000000-0008-0000-0400-0000F5000000}"/>
            </a:ext>
          </a:extLst>
        </xdr:cNvPr>
        <xdr:cNvGrpSpPr/>
      </xdr:nvGrpSpPr>
      <xdr:grpSpPr>
        <a:xfrm>
          <a:off x="7452810" y="11240921"/>
          <a:ext cx="136635" cy="181302"/>
          <a:chOff x="10281744" y="1872155"/>
          <a:chExt cx="136635" cy="181302"/>
        </a:xfrm>
      </xdr:grpSpPr>
      <xdr:cxnSp macro="">
        <xdr:nvCxnSpPr>
          <xdr:cNvPr id="246" name="Đường nối Thẳng 176">
            <a:extLst>
              <a:ext uri="{FF2B5EF4-FFF2-40B4-BE49-F238E27FC236}">
                <a16:creationId xmlns:a16="http://schemas.microsoft.com/office/drawing/2014/main" id="{00000000-0008-0000-0400-0000F6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" name="Đường nối Thẳng 177">
            <a:extLst>
              <a:ext uri="{FF2B5EF4-FFF2-40B4-BE49-F238E27FC236}">
                <a16:creationId xmlns:a16="http://schemas.microsoft.com/office/drawing/2014/main" id="{00000000-0008-0000-0400-0000F7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41</xdr:row>
      <xdr:rowOff>42242</xdr:rowOff>
    </xdr:from>
    <xdr:to>
      <xdr:col>12</xdr:col>
      <xdr:colOff>472909</xdr:colOff>
      <xdr:row>41</xdr:row>
      <xdr:rowOff>223544</xdr:rowOff>
    </xdr:to>
    <xdr:grpSp>
      <xdr:nvGrpSpPr>
        <xdr:cNvPr id="248" name="Nhóm 127">
          <a:extLst>
            <a:ext uri="{FF2B5EF4-FFF2-40B4-BE49-F238E27FC236}">
              <a16:creationId xmlns:a16="http://schemas.microsoft.com/office/drawing/2014/main" id="{00000000-0008-0000-0400-0000F8000000}"/>
            </a:ext>
          </a:extLst>
        </xdr:cNvPr>
        <xdr:cNvGrpSpPr/>
      </xdr:nvGrpSpPr>
      <xdr:grpSpPr>
        <a:xfrm>
          <a:off x="7452810" y="10261206"/>
          <a:ext cx="136635" cy="181302"/>
          <a:chOff x="10281744" y="1872155"/>
          <a:chExt cx="136635" cy="181302"/>
        </a:xfrm>
      </xdr:grpSpPr>
      <xdr:cxnSp macro="">
        <xdr:nvCxnSpPr>
          <xdr:cNvPr id="249" name="Đường nối Thẳng 128">
            <a:extLst>
              <a:ext uri="{FF2B5EF4-FFF2-40B4-BE49-F238E27FC236}">
                <a16:creationId xmlns:a16="http://schemas.microsoft.com/office/drawing/2014/main" id="{00000000-0008-0000-0400-0000F9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" name="Đường nối Thẳng 129">
            <a:extLst>
              <a:ext uri="{FF2B5EF4-FFF2-40B4-BE49-F238E27FC236}">
                <a16:creationId xmlns:a16="http://schemas.microsoft.com/office/drawing/2014/main" id="{00000000-0008-0000-0400-0000FA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41</xdr:row>
      <xdr:rowOff>42242</xdr:rowOff>
    </xdr:from>
    <xdr:to>
      <xdr:col>12</xdr:col>
      <xdr:colOff>472909</xdr:colOff>
      <xdr:row>41</xdr:row>
      <xdr:rowOff>223544</xdr:rowOff>
    </xdr:to>
    <xdr:grpSp>
      <xdr:nvGrpSpPr>
        <xdr:cNvPr id="251" name="Nhóm 127">
          <a:extLst>
            <a:ext uri="{FF2B5EF4-FFF2-40B4-BE49-F238E27FC236}">
              <a16:creationId xmlns:a16="http://schemas.microsoft.com/office/drawing/2014/main" id="{00000000-0008-0000-0400-0000FB000000}"/>
            </a:ext>
          </a:extLst>
        </xdr:cNvPr>
        <xdr:cNvGrpSpPr/>
      </xdr:nvGrpSpPr>
      <xdr:grpSpPr>
        <a:xfrm>
          <a:off x="7452810" y="10261206"/>
          <a:ext cx="136635" cy="181302"/>
          <a:chOff x="10281744" y="1872155"/>
          <a:chExt cx="136635" cy="181302"/>
        </a:xfrm>
      </xdr:grpSpPr>
      <xdr:cxnSp macro="">
        <xdr:nvCxnSpPr>
          <xdr:cNvPr id="252" name="Đường nối Thẳng 128">
            <a:extLst>
              <a:ext uri="{FF2B5EF4-FFF2-40B4-BE49-F238E27FC236}">
                <a16:creationId xmlns:a16="http://schemas.microsoft.com/office/drawing/2014/main" id="{00000000-0008-0000-0400-0000FC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" name="Đường nối Thẳng 129">
            <a:extLst>
              <a:ext uri="{FF2B5EF4-FFF2-40B4-BE49-F238E27FC236}">
                <a16:creationId xmlns:a16="http://schemas.microsoft.com/office/drawing/2014/main" id="{00000000-0008-0000-0400-0000FD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37</xdr:row>
      <xdr:rowOff>42242</xdr:rowOff>
    </xdr:from>
    <xdr:to>
      <xdr:col>12</xdr:col>
      <xdr:colOff>472909</xdr:colOff>
      <xdr:row>37</xdr:row>
      <xdr:rowOff>223544</xdr:rowOff>
    </xdr:to>
    <xdr:grpSp>
      <xdr:nvGrpSpPr>
        <xdr:cNvPr id="254" name="Nhóm 103">
          <a:extLst>
            <a:ext uri="{FF2B5EF4-FFF2-40B4-BE49-F238E27FC236}">
              <a16:creationId xmlns:a16="http://schemas.microsoft.com/office/drawing/2014/main" id="{00000000-0008-0000-0400-0000FE000000}"/>
            </a:ext>
          </a:extLst>
        </xdr:cNvPr>
        <xdr:cNvGrpSpPr/>
      </xdr:nvGrpSpPr>
      <xdr:grpSpPr>
        <a:xfrm>
          <a:off x="7452810" y="9281492"/>
          <a:ext cx="136635" cy="181302"/>
          <a:chOff x="10281744" y="1872155"/>
          <a:chExt cx="136635" cy="181302"/>
        </a:xfrm>
      </xdr:grpSpPr>
      <xdr:cxnSp macro="">
        <xdr:nvCxnSpPr>
          <xdr:cNvPr id="255" name="Đường nối Thẳng 104">
            <a:extLst>
              <a:ext uri="{FF2B5EF4-FFF2-40B4-BE49-F238E27FC236}">
                <a16:creationId xmlns:a16="http://schemas.microsoft.com/office/drawing/2014/main" id="{00000000-0008-0000-0400-0000FF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" name="Đường nối Thẳng 105">
            <a:extLst>
              <a:ext uri="{FF2B5EF4-FFF2-40B4-BE49-F238E27FC236}">
                <a16:creationId xmlns:a16="http://schemas.microsoft.com/office/drawing/2014/main" id="{00000000-0008-0000-0400-000000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37</xdr:row>
      <xdr:rowOff>42242</xdr:rowOff>
    </xdr:from>
    <xdr:to>
      <xdr:col>12</xdr:col>
      <xdr:colOff>472909</xdr:colOff>
      <xdr:row>37</xdr:row>
      <xdr:rowOff>223544</xdr:rowOff>
    </xdr:to>
    <xdr:grpSp>
      <xdr:nvGrpSpPr>
        <xdr:cNvPr id="257" name="Nhóm 103">
          <a:extLst>
            <a:ext uri="{FF2B5EF4-FFF2-40B4-BE49-F238E27FC236}">
              <a16:creationId xmlns:a16="http://schemas.microsoft.com/office/drawing/2014/main" id="{00000000-0008-0000-0400-000001010000}"/>
            </a:ext>
          </a:extLst>
        </xdr:cNvPr>
        <xdr:cNvGrpSpPr/>
      </xdr:nvGrpSpPr>
      <xdr:grpSpPr>
        <a:xfrm>
          <a:off x="7452810" y="9281492"/>
          <a:ext cx="136635" cy="181302"/>
          <a:chOff x="10281744" y="1872155"/>
          <a:chExt cx="136635" cy="181302"/>
        </a:xfrm>
      </xdr:grpSpPr>
      <xdr:cxnSp macro="">
        <xdr:nvCxnSpPr>
          <xdr:cNvPr id="258" name="Đường nối Thẳng 104">
            <a:extLst>
              <a:ext uri="{FF2B5EF4-FFF2-40B4-BE49-F238E27FC236}">
                <a16:creationId xmlns:a16="http://schemas.microsoft.com/office/drawing/2014/main" id="{00000000-0008-0000-0400-000002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" name="Đường nối Thẳng 105">
            <a:extLst>
              <a:ext uri="{FF2B5EF4-FFF2-40B4-BE49-F238E27FC236}">
                <a16:creationId xmlns:a16="http://schemas.microsoft.com/office/drawing/2014/main" id="{00000000-0008-0000-0400-000003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37</xdr:row>
      <xdr:rowOff>42241</xdr:rowOff>
    </xdr:from>
    <xdr:to>
      <xdr:col>11</xdr:col>
      <xdr:colOff>411930</xdr:colOff>
      <xdr:row>37</xdr:row>
      <xdr:rowOff>225613</xdr:rowOff>
    </xdr:to>
    <xdr:grpSp>
      <xdr:nvGrpSpPr>
        <xdr:cNvPr id="260" name="Nhóm 154">
          <a:extLst>
            <a:ext uri="{FF2B5EF4-FFF2-40B4-BE49-F238E27FC236}">
              <a16:creationId xmlns:a16="http://schemas.microsoft.com/office/drawing/2014/main" id="{00000000-0008-0000-0400-000004010000}"/>
            </a:ext>
          </a:extLst>
        </xdr:cNvPr>
        <xdr:cNvGrpSpPr/>
      </xdr:nvGrpSpPr>
      <xdr:grpSpPr>
        <a:xfrm>
          <a:off x="6638629" y="9281491"/>
          <a:ext cx="127837" cy="183372"/>
          <a:chOff x="9930562" y="2326727"/>
          <a:chExt cx="127837" cy="181302"/>
        </a:xfrm>
      </xdr:grpSpPr>
      <xdr:cxnSp macro="">
        <xdr:nvCxnSpPr>
          <xdr:cNvPr id="261" name="Đường nối Thẳng 155">
            <a:extLst>
              <a:ext uri="{FF2B5EF4-FFF2-40B4-BE49-F238E27FC236}">
                <a16:creationId xmlns:a16="http://schemas.microsoft.com/office/drawing/2014/main" id="{00000000-0008-0000-0400-000005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2" name="Đường nối Thẳng 156">
            <a:extLst>
              <a:ext uri="{FF2B5EF4-FFF2-40B4-BE49-F238E27FC236}">
                <a16:creationId xmlns:a16="http://schemas.microsoft.com/office/drawing/2014/main" id="{00000000-0008-0000-0400-00000601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44</xdr:row>
      <xdr:rowOff>42241</xdr:rowOff>
    </xdr:from>
    <xdr:to>
      <xdr:col>11</xdr:col>
      <xdr:colOff>411930</xdr:colOff>
      <xdr:row>44</xdr:row>
      <xdr:rowOff>225613</xdr:rowOff>
    </xdr:to>
    <xdr:grpSp>
      <xdr:nvGrpSpPr>
        <xdr:cNvPr id="263" name="Nhóm 154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GrpSpPr/>
      </xdr:nvGrpSpPr>
      <xdr:grpSpPr>
        <a:xfrm>
          <a:off x="6638629" y="10995991"/>
          <a:ext cx="127837" cy="183372"/>
          <a:chOff x="9930562" y="2326727"/>
          <a:chExt cx="127837" cy="181302"/>
        </a:xfrm>
      </xdr:grpSpPr>
      <xdr:cxnSp macro="">
        <xdr:nvCxnSpPr>
          <xdr:cNvPr id="264" name="Đường nối Thẳng 155">
            <a:extLst>
              <a:ext uri="{FF2B5EF4-FFF2-40B4-BE49-F238E27FC236}">
                <a16:creationId xmlns:a16="http://schemas.microsoft.com/office/drawing/2014/main" id="{00000000-0008-0000-0400-000008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" name="Đường nối Thẳng 156">
            <a:extLst>
              <a:ext uri="{FF2B5EF4-FFF2-40B4-BE49-F238E27FC236}">
                <a16:creationId xmlns:a16="http://schemas.microsoft.com/office/drawing/2014/main" id="{00000000-0008-0000-0400-00000901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336274</xdr:colOff>
      <xdr:row>124</xdr:row>
      <xdr:rowOff>42242</xdr:rowOff>
    </xdr:from>
    <xdr:to>
      <xdr:col>12</xdr:col>
      <xdr:colOff>472909</xdr:colOff>
      <xdr:row>125</xdr:row>
      <xdr:rowOff>0</xdr:rowOff>
    </xdr:to>
    <xdr:grpSp>
      <xdr:nvGrpSpPr>
        <xdr:cNvPr id="443" name="Nhóm 442">
          <a:extLst>
            <a:ext uri="{FF2B5EF4-FFF2-40B4-BE49-F238E27FC236}">
              <a16:creationId xmlns:a16="http://schemas.microsoft.com/office/drawing/2014/main" id="{00000000-0008-0000-0500-0000BB010000}"/>
            </a:ext>
          </a:extLst>
        </xdr:cNvPr>
        <xdr:cNvGrpSpPr/>
      </xdr:nvGrpSpPr>
      <xdr:grpSpPr>
        <a:xfrm>
          <a:off x="7629703" y="30617492"/>
          <a:ext cx="136635" cy="202687"/>
          <a:chOff x="10281744" y="1872155"/>
          <a:chExt cx="136635" cy="181302"/>
        </a:xfrm>
      </xdr:grpSpPr>
      <xdr:cxnSp macro="">
        <xdr:nvCxnSpPr>
          <xdr:cNvPr id="444" name="Đường nối Thẳng 443">
            <a:extLst>
              <a:ext uri="{FF2B5EF4-FFF2-40B4-BE49-F238E27FC236}">
                <a16:creationId xmlns:a16="http://schemas.microsoft.com/office/drawing/2014/main" id="{00000000-0008-0000-0500-0000BC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5" name="Đường nối Thẳng 444">
            <a:extLst>
              <a:ext uri="{FF2B5EF4-FFF2-40B4-BE49-F238E27FC236}">
                <a16:creationId xmlns:a16="http://schemas.microsoft.com/office/drawing/2014/main" id="{00000000-0008-0000-0500-0000BD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130</xdr:row>
      <xdr:rowOff>42241</xdr:rowOff>
    </xdr:from>
    <xdr:to>
      <xdr:col>11</xdr:col>
      <xdr:colOff>411930</xdr:colOff>
      <xdr:row>130</xdr:row>
      <xdr:rowOff>187513</xdr:rowOff>
    </xdr:to>
    <xdr:grpSp>
      <xdr:nvGrpSpPr>
        <xdr:cNvPr id="464" name="Nhóm 463">
          <a:extLst>
            <a:ext uri="{FF2B5EF4-FFF2-40B4-BE49-F238E27FC236}">
              <a16:creationId xmlns:a16="http://schemas.microsoft.com/office/drawing/2014/main" id="{00000000-0008-0000-0500-0000D0010000}"/>
            </a:ext>
          </a:extLst>
        </xdr:cNvPr>
        <xdr:cNvGrpSpPr/>
      </xdr:nvGrpSpPr>
      <xdr:grpSpPr>
        <a:xfrm>
          <a:off x="6815522" y="32087062"/>
          <a:ext cx="127837" cy="145272"/>
          <a:chOff x="9930562" y="2326727"/>
          <a:chExt cx="127837" cy="181302"/>
        </a:xfrm>
      </xdr:grpSpPr>
      <xdr:cxnSp macro="">
        <xdr:nvCxnSpPr>
          <xdr:cNvPr id="465" name="Đường nối Thẳng 464">
            <a:extLst>
              <a:ext uri="{FF2B5EF4-FFF2-40B4-BE49-F238E27FC236}">
                <a16:creationId xmlns:a16="http://schemas.microsoft.com/office/drawing/2014/main" id="{00000000-0008-0000-0500-0000D1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6" name="Đường nối Thẳng 465">
            <a:extLst>
              <a:ext uri="{FF2B5EF4-FFF2-40B4-BE49-F238E27FC236}">
                <a16:creationId xmlns:a16="http://schemas.microsoft.com/office/drawing/2014/main" id="{00000000-0008-0000-0500-0000D201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138</xdr:row>
      <xdr:rowOff>42241</xdr:rowOff>
    </xdr:from>
    <xdr:to>
      <xdr:col>11</xdr:col>
      <xdr:colOff>411930</xdr:colOff>
      <xdr:row>138</xdr:row>
      <xdr:rowOff>187513</xdr:rowOff>
    </xdr:to>
    <xdr:grpSp>
      <xdr:nvGrpSpPr>
        <xdr:cNvPr id="467" name="Nhóm 466">
          <a:extLst>
            <a:ext uri="{FF2B5EF4-FFF2-40B4-BE49-F238E27FC236}">
              <a16:creationId xmlns:a16="http://schemas.microsoft.com/office/drawing/2014/main" id="{00000000-0008-0000-0500-0000D3010000}"/>
            </a:ext>
          </a:extLst>
        </xdr:cNvPr>
        <xdr:cNvGrpSpPr/>
      </xdr:nvGrpSpPr>
      <xdr:grpSpPr>
        <a:xfrm>
          <a:off x="6815522" y="34046491"/>
          <a:ext cx="127837" cy="145272"/>
          <a:chOff x="9930562" y="2326727"/>
          <a:chExt cx="127837" cy="181302"/>
        </a:xfrm>
      </xdr:grpSpPr>
      <xdr:cxnSp macro="">
        <xdr:nvCxnSpPr>
          <xdr:cNvPr id="468" name="Đường nối Thẳng 467">
            <a:extLst>
              <a:ext uri="{FF2B5EF4-FFF2-40B4-BE49-F238E27FC236}">
                <a16:creationId xmlns:a16="http://schemas.microsoft.com/office/drawing/2014/main" id="{00000000-0008-0000-0500-0000D4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9" name="Đường nối Thẳng 468">
            <a:extLst>
              <a:ext uri="{FF2B5EF4-FFF2-40B4-BE49-F238E27FC236}">
                <a16:creationId xmlns:a16="http://schemas.microsoft.com/office/drawing/2014/main" id="{00000000-0008-0000-0500-0000D501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117</xdr:row>
      <xdr:rowOff>42242</xdr:rowOff>
    </xdr:from>
    <xdr:to>
      <xdr:col>12</xdr:col>
      <xdr:colOff>472909</xdr:colOff>
      <xdr:row>118</xdr:row>
      <xdr:rowOff>4469</xdr:rowOff>
    </xdr:to>
    <xdr:grpSp>
      <xdr:nvGrpSpPr>
        <xdr:cNvPr id="473" name="Nhóm 472">
          <a:extLst>
            <a:ext uri="{FF2B5EF4-FFF2-40B4-BE49-F238E27FC236}">
              <a16:creationId xmlns:a16="http://schemas.microsoft.com/office/drawing/2014/main" id="{00000000-0008-0000-0500-0000D9010000}"/>
            </a:ext>
          </a:extLst>
        </xdr:cNvPr>
        <xdr:cNvGrpSpPr/>
      </xdr:nvGrpSpPr>
      <xdr:grpSpPr>
        <a:xfrm>
          <a:off x="7629703" y="28902992"/>
          <a:ext cx="136635" cy="207156"/>
          <a:chOff x="10281744" y="1872155"/>
          <a:chExt cx="136635" cy="181302"/>
        </a:xfrm>
      </xdr:grpSpPr>
      <xdr:cxnSp macro="">
        <xdr:nvCxnSpPr>
          <xdr:cNvPr id="474" name="Đường nối Thẳng 473">
            <a:extLst>
              <a:ext uri="{FF2B5EF4-FFF2-40B4-BE49-F238E27FC236}">
                <a16:creationId xmlns:a16="http://schemas.microsoft.com/office/drawing/2014/main" id="{00000000-0008-0000-0500-0000DA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5" name="Đường nối Thẳng 474">
            <a:extLst>
              <a:ext uri="{FF2B5EF4-FFF2-40B4-BE49-F238E27FC236}">
                <a16:creationId xmlns:a16="http://schemas.microsoft.com/office/drawing/2014/main" id="{00000000-0008-0000-0500-0000DB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118</xdr:row>
      <xdr:rowOff>42242</xdr:rowOff>
    </xdr:from>
    <xdr:to>
      <xdr:col>12</xdr:col>
      <xdr:colOff>472909</xdr:colOff>
      <xdr:row>119</xdr:row>
      <xdr:rowOff>0</xdr:rowOff>
    </xdr:to>
    <xdr:grpSp>
      <xdr:nvGrpSpPr>
        <xdr:cNvPr id="476" name="Nhóm 475">
          <a:extLst>
            <a:ext uri="{FF2B5EF4-FFF2-40B4-BE49-F238E27FC236}">
              <a16:creationId xmlns:a16="http://schemas.microsoft.com/office/drawing/2014/main" id="{00000000-0008-0000-0500-0000DC010000}"/>
            </a:ext>
          </a:extLst>
        </xdr:cNvPr>
        <xdr:cNvGrpSpPr/>
      </xdr:nvGrpSpPr>
      <xdr:grpSpPr>
        <a:xfrm>
          <a:off x="7629703" y="29147921"/>
          <a:ext cx="136635" cy="202686"/>
          <a:chOff x="10281744" y="1872155"/>
          <a:chExt cx="136635" cy="181302"/>
        </a:xfrm>
      </xdr:grpSpPr>
      <xdr:cxnSp macro="">
        <xdr:nvCxnSpPr>
          <xdr:cNvPr id="477" name="Đường nối Thẳng 476">
            <a:extLst>
              <a:ext uri="{FF2B5EF4-FFF2-40B4-BE49-F238E27FC236}">
                <a16:creationId xmlns:a16="http://schemas.microsoft.com/office/drawing/2014/main" id="{00000000-0008-0000-0500-0000DD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8" name="Đường nối Thẳng 477">
            <a:extLst>
              <a:ext uri="{FF2B5EF4-FFF2-40B4-BE49-F238E27FC236}">
                <a16:creationId xmlns:a16="http://schemas.microsoft.com/office/drawing/2014/main" id="{00000000-0008-0000-0500-0000DE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119</xdr:row>
      <xdr:rowOff>42242</xdr:rowOff>
    </xdr:from>
    <xdr:to>
      <xdr:col>12</xdr:col>
      <xdr:colOff>472909</xdr:colOff>
      <xdr:row>120</xdr:row>
      <xdr:rowOff>4469</xdr:rowOff>
    </xdr:to>
    <xdr:grpSp>
      <xdr:nvGrpSpPr>
        <xdr:cNvPr id="482" name="Nhóm 481">
          <a:extLst>
            <a:ext uri="{FF2B5EF4-FFF2-40B4-BE49-F238E27FC236}">
              <a16:creationId xmlns:a16="http://schemas.microsoft.com/office/drawing/2014/main" id="{00000000-0008-0000-0500-0000E2010000}"/>
            </a:ext>
          </a:extLst>
        </xdr:cNvPr>
        <xdr:cNvGrpSpPr/>
      </xdr:nvGrpSpPr>
      <xdr:grpSpPr>
        <a:xfrm>
          <a:off x="7629703" y="29392849"/>
          <a:ext cx="136635" cy="207156"/>
          <a:chOff x="10281744" y="1872155"/>
          <a:chExt cx="136635" cy="181302"/>
        </a:xfrm>
      </xdr:grpSpPr>
      <xdr:cxnSp macro="">
        <xdr:nvCxnSpPr>
          <xdr:cNvPr id="483" name="Đường nối Thẳng 482">
            <a:extLst>
              <a:ext uri="{FF2B5EF4-FFF2-40B4-BE49-F238E27FC236}">
                <a16:creationId xmlns:a16="http://schemas.microsoft.com/office/drawing/2014/main" id="{00000000-0008-0000-0500-0000E3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4" name="Đường nối Thẳng 483">
            <a:extLst>
              <a:ext uri="{FF2B5EF4-FFF2-40B4-BE49-F238E27FC236}">
                <a16:creationId xmlns:a16="http://schemas.microsoft.com/office/drawing/2014/main" id="{00000000-0008-0000-0500-0000E4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120</xdr:row>
      <xdr:rowOff>42242</xdr:rowOff>
    </xdr:from>
    <xdr:to>
      <xdr:col>12</xdr:col>
      <xdr:colOff>472909</xdr:colOff>
      <xdr:row>121</xdr:row>
      <xdr:rowOff>4469</xdr:rowOff>
    </xdr:to>
    <xdr:grpSp>
      <xdr:nvGrpSpPr>
        <xdr:cNvPr id="485" name="Nhóm 484">
          <a:extLst>
            <a:ext uri="{FF2B5EF4-FFF2-40B4-BE49-F238E27FC236}">
              <a16:creationId xmlns:a16="http://schemas.microsoft.com/office/drawing/2014/main" id="{00000000-0008-0000-0500-0000E5010000}"/>
            </a:ext>
          </a:extLst>
        </xdr:cNvPr>
        <xdr:cNvGrpSpPr/>
      </xdr:nvGrpSpPr>
      <xdr:grpSpPr>
        <a:xfrm>
          <a:off x="7629703" y="29637778"/>
          <a:ext cx="136635" cy="207155"/>
          <a:chOff x="10281744" y="1872155"/>
          <a:chExt cx="136635" cy="181302"/>
        </a:xfrm>
      </xdr:grpSpPr>
      <xdr:cxnSp macro="">
        <xdr:nvCxnSpPr>
          <xdr:cNvPr id="486" name="Đường nối Thẳng 485">
            <a:extLst>
              <a:ext uri="{FF2B5EF4-FFF2-40B4-BE49-F238E27FC236}">
                <a16:creationId xmlns:a16="http://schemas.microsoft.com/office/drawing/2014/main" id="{00000000-0008-0000-0500-0000E6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7" name="Đường nối Thẳng 486">
            <a:extLst>
              <a:ext uri="{FF2B5EF4-FFF2-40B4-BE49-F238E27FC236}">
                <a16:creationId xmlns:a16="http://schemas.microsoft.com/office/drawing/2014/main" id="{00000000-0008-0000-0500-0000E7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121</xdr:row>
      <xdr:rowOff>42242</xdr:rowOff>
    </xdr:from>
    <xdr:to>
      <xdr:col>12</xdr:col>
      <xdr:colOff>472909</xdr:colOff>
      <xdr:row>122</xdr:row>
      <xdr:rowOff>4469</xdr:rowOff>
    </xdr:to>
    <xdr:grpSp>
      <xdr:nvGrpSpPr>
        <xdr:cNvPr id="488" name="Nhóm 487">
          <a:extLst>
            <a:ext uri="{FF2B5EF4-FFF2-40B4-BE49-F238E27FC236}">
              <a16:creationId xmlns:a16="http://schemas.microsoft.com/office/drawing/2014/main" id="{00000000-0008-0000-0500-0000E8010000}"/>
            </a:ext>
          </a:extLst>
        </xdr:cNvPr>
        <xdr:cNvGrpSpPr/>
      </xdr:nvGrpSpPr>
      <xdr:grpSpPr>
        <a:xfrm>
          <a:off x="7629703" y="29882706"/>
          <a:ext cx="136635" cy="207156"/>
          <a:chOff x="10281744" y="1872155"/>
          <a:chExt cx="136635" cy="181302"/>
        </a:xfrm>
      </xdr:grpSpPr>
      <xdr:cxnSp macro="">
        <xdr:nvCxnSpPr>
          <xdr:cNvPr id="489" name="Đường nối Thẳng 488">
            <a:extLst>
              <a:ext uri="{FF2B5EF4-FFF2-40B4-BE49-F238E27FC236}">
                <a16:creationId xmlns:a16="http://schemas.microsoft.com/office/drawing/2014/main" id="{00000000-0008-0000-0500-0000E9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0" name="Đường nối Thẳng 489">
            <a:extLst>
              <a:ext uri="{FF2B5EF4-FFF2-40B4-BE49-F238E27FC236}">
                <a16:creationId xmlns:a16="http://schemas.microsoft.com/office/drawing/2014/main" id="{00000000-0008-0000-0500-0000EA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122</xdr:row>
      <xdr:rowOff>42241</xdr:rowOff>
    </xdr:from>
    <xdr:to>
      <xdr:col>11</xdr:col>
      <xdr:colOff>411930</xdr:colOff>
      <xdr:row>122</xdr:row>
      <xdr:rowOff>187513</xdr:rowOff>
    </xdr:to>
    <xdr:grpSp>
      <xdr:nvGrpSpPr>
        <xdr:cNvPr id="491" name="Nhóm 490">
          <a:extLst>
            <a:ext uri="{FF2B5EF4-FFF2-40B4-BE49-F238E27FC236}">
              <a16:creationId xmlns:a16="http://schemas.microsoft.com/office/drawing/2014/main" id="{00000000-0008-0000-0500-0000EB010000}"/>
            </a:ext>
          </a:extLst>
        </xdr:cNvPr>
        <xdr:cNvGrpSpPr/>
      </xdr:nvGrpSpPr>
      <xdr:grpSpPr>
        <a:xfrm>
          <a:off x="6815522" y="30127634"/>
          <a:ext cx="127837" cy="145272"/>
          <a:chOff x="9930562" y="2326727"/>
          <a:chExt cx="127837" cy="181302"/>
        </a:xfrm>
      </xdr:grpSpPr>
      <xdr:cxnSp macro="">
        <xdr:nvCxnSpPr>
          <xdr:cNvPr id="492" name="Đường nối Thẳng 491">
            <a:extLst>
              <a:ext uri="{FF2B5EF4-FFF2-40B4-BE49-F238E27FC236}">
                <a16:creationId xmlns:a16="http://schemas.microsoft.com/office/drawing/2014/main" id="{00000000-0008-0000-0500-0000EC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3" name="Đường nối Thẳng 492">
            <a:extLst>
              <a:ext uri="{FF2B5EF4-FFF2-40B4-BE49-F238E27FC236}">
                <a16:creationId xmlns:a16="http://schemas.microsoft.com/office/drawing/2014/main" id="{00000000-0008-0000-0500-0000ED01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123</xdr:row>
      <xdr:rowOff>42241</xdr:rowOff>
    </xdr:from>
    <xdr:to>
      <xdr:col>11</xdr:col>
      <xdr:colOff>411930</xdr:colOff>
      <xdr:row>123</xdr:row>
      <xdr:rowOff>187513</xdr:rowOff>
    </xdr:to>
    <xdr:grpSp>
      <xdr:nvGrpSpPr>
        <xdr:cNvPr id="494" name="Nhóm 493">
          <a:extLst>
            <a:ext uri="{FF2B5EF4-FFF2-40B4-BE49-F238E27FC236}">
              <a16:creationId xmlns:a16="http://schemas.microsoft.com/office/drawing/2014/main" id="{00000000-0008-0000-0500-0000EE010000}"/>
            </a:ext>
          </a:extLst>
        </xdr:cNvPr>
        <xdr:cNvGrpSpPr/>
      </xdr:nvGrpSpPr>
      <xdr:grpSpPr>
        <a:xfrm>
          <a:off x="6815522" y="30372562"/>
          <a:ext cx="127837" cy="145272"/>
          <a:chOff x="9930562" y="2326727"/>
          <a:chExt cx="127837" cy="181302"/>
        </a:xfrm>
      </xdr:grpSpPr>
      <xdr:cxnSp macro="">
        <xdr:nvCxnSpPr>
          <xdr:cNvPr id="495" name="Đường nối Thẳng 494">
            <a:extLst>
              <a:ext uri="{FF2B5EF4-FFF2-40B4-BE49-F238E27FC236}">
                <a16:creationId xmlns:a16="http://schemas.microsoft.com/office/drawing/2014/main" id="{00000000-0008-0000-0500-0000EF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6" name="Đường nối Thẳng 495">
            <a:extLst>
              <a:ext uri="{FF2B5EF4-FFF2-40B4-BE49-F238E27FC236}">
                <a16:creationId xmlns:a16="http://schemas.microsoft.com/office/drawing/2014/main" id="{00000000-0008-0000-0500-0000F001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8</xdr:row>
      <xdr:rowOff>42241</xdr:rowOff>
    </xdr:from>
    <xdr:to>
      <xdr:col>11</xdr:col>
      <xdr:colOff>411930</xdr:colOff>
      <xdr:row>8</xdr:row>
      <xdr:rowOff>187513</xdr:rowOff>
    </xdr:to>
    <xdr:grpSp>
      <xdr:nvGrpSpPr>
        <xdr:cNvPr id="527" name="Nhóm 526">
          <a:extLst>
            <a:ext uri="{FF2B5EF4-FFF2-40B4-BE49-F238E27FC236}">
              <a16:creationId xmlns:a16="http://schemas.microsoft.com/office/drawing/2014/main" id="{00000000-0008-0000-0500-00000F020000}"/>
            </a:ext>
          </a:extLst>
        </xdr:cNvPr>
        <xdr:cNvGrpSpPr/>
      </xdr:nvGrpSpPr>
      <xdr:grpSpPr>
        <a:xfrm>
          <a:off x="6815522" y="2205777"/>
          <a:ext cx="127837" cy="145272"/>
          <a:chOff x="9930562" y="2326727"/>
          <a:chExt cx="127837" cy="181302"/>
        </a:xfrm>
      </xdr:grpSpPr>
      <xdr:cxnSp macro="">
        <xdr:nvCxnSpPr>
          <xdr:cNvPr id="528" name="Đường nối Thẳng 527">
            <a:extLst>
              <a:ext uri="{FF2B5EF4-FFF2-40B4-BE49-F238E27FC236}">
                <a16:creationId xmlns:a16="http://schemas.microsoft.com/office/drawing/2014/main" id="{00000000-0008-0000-0500-000010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9" name="Đường nối Thẳng 528">
            <a:extLst>
              <a:ext uri="{FF2B5EF4-FFF2-40B4-BE49-F238E27FC236}">
                <a16:creationId xmlns:a16="http://schemas.microsoft.com/office/drawing/2014/main" id="{00000000-0008-0000-0500-000011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9</xdr:row>
      <xdr:rowOff>42241</xdr:rowOff>
    </xdr:from>
    <xdr:to>
      <xdr:col>11</xdr:col>
      <xdr:colOff>411930</xdr:colOff>
      <xdr:row>9</xdr:row>
      <xdr:rowOff>187513</xdr:rowOff>
    </xdr:to>
    <xdr:grpSp>
      <xdr:nvGrpSpPr>
        <xdr:cNvPr id="530" name="Nhóm 529">
          <a:extLst>
            <a:ext uri="{FF2B5EF4-FFF2-40B4-BE49-F238E27FC236}">
              <a16:creationId xmlns:a16="http://schemas.microsoft.com/office/drawing/2014/main" id="{00000000-0008-0000-0500-000012020000}"/>
            </a:ext>
          </a:extLst>
        </xdr:cNvPr>
        <xdr:cNvGrpSpPr/>
      </xdr:nvGrpSpPr>
      <xdr:grpSpPr>
        <a:xfrm>
          <a:off x="6815522" y="2450705"/>
          <a:ext cx="127837" cy="145272"/>
          <a:chOff x="9930562" y="2326727"/>
          <a:chExt cx="127837" cy="181302"/>
        </a:xfrm>
      </xdr:grpSpPr>
      <xdr:cxnSp macro="">
        <xdr:nvCxnSpPr>
          <xdr:cNvPr id="531" name="Đường nối Thẳng 530">
            <a:extLst>
              <a:ext uri="{FF2B5EF4-FFF2-40B4-BE49-F238E27FC236}">
                <a16:creationId xmlns:a16="http://schemas.microsoft.com/office/drawing/2014/main" id="{00000000-0008-0000-0500-000013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2" name="Đường nối Thẳng 531">
            <a:extLst>
              <a:ext uri="{FF2B5EF4-FFF2-40B4-BE49-F238E27FC236}">
                <a16:creationId xmlns:a16="http://schemas.microsoft.com/office/drawing/2014/main" id="{00000000-0008-0000-0500-000014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11</xdr:row>
      <xdr:rowOff>42241</xdr:rowOff>
    </xdr:from>
    <xdr:to>
      <xdr:col>11</xdr:col>
      <xdr:colOff>411930</xdr:colOff>
      <xdr:row>11</xdr:row>
      <xdr:rowOff>187513</xdr:rowOff>
    </xdr:to>
    <xdr:grpSp>
      <xdr:nvGrpSpPr>
        <xdr:cNvPr id="533" name="Nhóm 532">
          <a:extLst>
            <a:ext uri="{FF2B5EF4-FFF2-40B4-BE49-F238E27FC236}">
              <a16:creationId xmlns:a16="http://schemas.microsoft.com/office/drawing/2014/main" id="{00000000-0008-0000-0500-000015020000}"/>
            </a:ext>
          </a:extLst>
        </xdr:cNvPr>
        <xdr:cNvGrpSpPr/>
      </xdr:nvGrpSpPr>
      <xdr:grpSpPr>
        <a:xfrm>
          <a:off x="6815522" y="2940562"/>
          <a:ext cx="127837" cy="145272"/>
          <a:chOff x="9930562" y="2326727"/>
          <a:chExt cx="127837" cy="181302"/>
        </a:xfrm>
      </xdr:grpSpPr>
      <xdr:cxnSp macro="">
        <xdr:nvCxnSpPr>
          <xdr:cNvPr id="534" name="Đường nối Thẳng 533">
            <a:extLst>
              <a:ext uri="{FF2B5EF4-FFF2-40B4-BE49-F238E27FC236}">
                <a16:creationId xmlns:a16="http://schemas.microsoft.com/office/drawing/2014/main" id="{00000000-0008-0000-0500-000016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5" name="Đường nối Thẳng 534">
            <a:extLst>
              <a:ext uri="{FF2B5EF4-FFF2-40B4-BE49-F238E27FC236}">
                <a16:creationId xmlns:a16="http://schemas.microsoft.com/office/drawing/2014/main" id="{00000000-0008-0000-0500-000017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13</xdr:row>
      <xdr:rowOff>42241</xdr:rowOff>
    </xdr:from>
    <xdr:to>
      <xdr:col>11</xdr:col>
      <xdr:colOff>411930</xdr:colOff>
      <xdr:row>13</xdr:row>
      <xdr:rowOff>187513</xdr:rowOff>
    </xdr:to>
    <xdr:grpSp>
      <xdr:nvGrpSpPr>
        <xdr:cNvPr id="536" name="Nhóm 535">
          <a:extLst>
            <a:ext uri="{FF2B5EF4-FFF2-40B4-BE49-F238E27FC236}">
              <a16:creationId xmlns:a16="http://schemas.microsoft.com/office/drawing/2014/main" id="{00000000-0008-0000-0500-000018020000}"/>
            </a:ext>
          </a:extLst>
        </xdr:cNvPr>
        <xdr:cNvGrpSpPr/>
      </xdr:nvGrpSpPr>
      <xdr:grpSpPr>
        <a:xfrm>
          <a:off x="6815522" y="3430420"/>
          <a:ext cx="127837" cy="145272"/>
          <a:chOff x="9930562" y="2326727"/>
          <a:chExt cx="127837" cy="181302"/>
        </a:xfrm>
      </xdr:grpSpPr>
      <xdr:cxnSp macro="">
        <xdr:nvCxnSpPr>
          <xdr:cNvPr id="537" name="Đường nối Thẳng 536">
            <a:extLst>
              <a:ext uri="{FF2B5EF4-FFF2-40B4-BE49-F238E27FC236}">
                <a16:creationId xmlns:a16="http://schemas.microsoft.com/office/drawing/2014/main" id="{00000000-0008-0000-0500-000019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8" name="Đường nối Thẳng 537">
            <a:extLst>
              <a:ext uri="{FF2B5EF4-FFF2-40B4-BE49-F238E27FC236}">
                <a16:creationId xmlns:a16="http://schemas.microsoft.com/office/drawing/2014/main" id="{00000000-0008-0000-0500-00001A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17</xdr:row>
      <xdr:rowOff>42241</xdr:rowOff>
    </xdr:from>
    <xdr:to>
      <xdr:col>11</xdr:col>
      <xdr:colOff>411930</xdr:colOff>
      <xdr:row>17</xdr:row>
      <xdr:rowOff>187513</xdr:rowOff>
    </xdr:to>
    <xdr:grpSp>
      <xdr:nvGrpSpPr>
        <xdr:cNvPr id="539" name="Nhóm 538">
          <a:extLst>
            <a:ext uri="{FF2B5EF4-FFF2-40B4-BE49-F238E27FC236}">
              <a16:creationId xmlns:a16="http://schemas.microsoft.com/office/drawing/2014/main" id="{00000000-0008-0000-0500-00001B020000}"/>
            </a:ext>
          </a:extLst>
        </xdr:cNvPr>
        <xdr:cNvGrpSpPr/>
      </xdr:nvGrpSpPr>
      <xdr:grpSpPr>
        <a:xfrm>
          <a:off x="6815522" y="4410134"/>
          <a:ext cx="127837" cy="145272"/>
          <a:chOff x="9930562" y="2326727"/>
          <a:chExt cx="127837" cy="181302"/>
        </a:xfrm>
      </xdr:grpSpPr>
      <xdr:cxnSp macro="">
        <xdr:nvCxnSpPr>
          <xdr:cNvPr id="540" name="Đường nối Thẳng 539">
            <a:extLst>
              <a:ext uri="{FF2B5EF4-FFF2-40B4-BE49-F238E27FC236}">
                <a16:creationId xmlns:a16="http://schemas.microsoft.com/office/drawing/2014/main" id="{00000000-0008-0000-0500-00001C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1" name="Đường nối Thẳng 540">
            <a:extLst>
              <a:ext uri="{FF2B5EF4-FFF2-40B4-BE49-F238E27FC236}">
                <a16:creationId xmlns:a16="http://schemas.microsoft.com/office/drawing/2014/main" id="{00000000-0008-0000-0500-00001D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18</xdr:row>
      <xdr:rowOff>42241</xdr:rowOff>
    </xdr:from>
    <xdr:to>
      <xdr:col>11</xdr:col>
      <xdr:colOff>411930</xdr:colOff>
      <xdr:row>18</xdr:row>
      <xdr:rowOff>187513</xdr:rowOff>
    </xdr:to>
    <xdr:grpSp>
      <xdr:nvGrpSpPr>
        <xdr:cNvPr id="542" name="Nhóm 541">
          <a:extLst>
            <a:ext uri="{FF2B5EF4-FFF2-40B4-BE49-F238E27FC236}">
              <a16:creationId xmlns:a16="http://schemas.microsoft.com/office/drawing/2014/main" id="{00000000-0008-0000-0500-00001E020000}"/>
            </a:ext>
          </a:extLst>
        </xdr:cNvPr>
        <xdr:cNvGrpSpPr/>
      </xdr:nvGrpSpPr>
      <xdr:grpSpPr>
        <a:xfrm>
          <a:off x="6815522" y="4655062"/>
          <a:ext cx="127837" cy="145272"/>
          <a:chOff x="9930562" y="2326727"/>
          <a:chExt cx="127837" cy="181302"/>
        </a:xfrm>
      </xdr:grpSpPr>
      <xdr:cxnSp macro="">
        <xdr:nvCxnSpPr>
          <xdr:cNvPr id="543" name="Đường nối Thẳng 542">
            <a:extLst>
              <a:ext uri="{FF2B5EF4-FFF2-40B4-BE49-F238E27FC236}">
                <a16:creationId xmlns:a16="http://schemas.microsoft.com/office/drawing/2014/main" id="{00000000-0008-0000-0500-00001F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4" name="Đường nối Thẳng 543">
            <a:extLst>
              <a:ext uri="{FF2B5EF4-FFF2-40B4-BE49-F238E27FC236}">
                <a16:creationId xmlns:a16="http://schemas.microsoft.com/office/drawing/2014/main" id="{00000000-0008-0000-0500-000020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19</xdr:row>
      <xdr:rowOff>42241</xdr:rowOff>
    </xdr:from>
    <xdr:to>
      <xdr:col>11</xdr:col>
      <xdr:colOff>411930</xdr:colOff>
      <xdr:row>19</xdr:row>
      <xdr:rowOff>187513</xdr:rowOff>
    </xdr:to>
    <xdr:grpSp>
      <xdr:nvGrpSpPr>
        <xdr:cNvPr id="548" name="Nhóm 547">
          <a:extLst>
            <a:ext uri="{FF2B5EF4-FFF2-40B4-BE49-F238E27FC236}">
              <a16:creationId xmlns:a16="http://schemas.microsoft.com/office/drawing/2014/main" id="{00000000-0008-0000-0500-000024020000}"/>
            </a:ext>
          </a:extLst>
        </xdr:cNvPr>
        <xdr:cNvGrpSpPr/>
      </xdr:nvGrpSpPr>
      <xdr:grpSpPr>
        <a:xfrm>
          <a:off x="6815522" y="4899991"/>
          <a:ext cx="127837" cy="145272"/>
          <a:chOff x="9930562" y="2326727"/>
          <a:chExt cx="127837" cy="181302"/>
        </a:xfrm>
      </xdr:grpSpPr>
      <xdr:cxnSp macro="">
        <xdr:nvCxnSpPr>
          <xdr:cNvPr id="549" name="Đường nối Thẳng 548">
            <a:extLst>
              <a:ext uri="{FF2B5EF4-FFF2-40B4-BE49-F238E27FC236}">
                <a16:creationId xmlns:a16="http://schemas.microsoft.com/office/drawing/2014/main" id="{00000000-0008-0000-0500-000025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0" name="Đường nối Thẳng 549">
            <a:extLst>
              <a:ext uri="{FF2B5EF4-FFF2-40B4-BE49-F238E27FC236}">
                <a16:creationId xmlns:a16="http://schemas.microsoft.com/office/drawing/2014/main" id="{00000000-0008-0000-0500-000026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20</xdr:row>
      <xdr:rowOff>42241</xdr:rowOff>
    </xdr:from>
    <xdr:to>
      <xdr:col>11</xdr:col>
      <xdr:colOff>411930</xdr:colOff>
      <xdr:row>20</xdr:row>
      <xdr:rowOff>187513</xdr:rowOff>
    </xdr:to>
    <xdr:grpSp>
      <xdr:nvGrpSpPr>
        <xdr:cNvPr id="551" name="Nhóm 550">
          <a:extLst>
            <a:ext uri="{FF2B5EF4-FFF2-40B4-BE49-F238E27FC236}">
              <a16:creationId xmlns:a16="http://schemas.microsoft.com/office/drawing/2014/main" id="{00000000-0008-0000-0500-000027020000}"/>
            </a:ext>
          </a:extLst>
        </xdr:cNvPr>
        <xdr:cNvGrpSpPr/>
      </xdr:nvGrpSpPr>
      <xdr:grpSpPr>
        <a:xfrm>
          <a:off x="6815522" y="5144920"/>
          <a:ext cx="127837" cy="145272"/>
          <a:chOff x="9930562" y="2326727"/>
          <a:chExt cx="127837" cy="181302"/>
        </a:xfrm>
      </xdr:grpSpPr>
      <xdr:cxnSp macro="">
        <xdr:nvCxnSpPr>
          <xdr:cNvPr id="552" name="Đường nối Thẳng 551">
            <a:extLst>
              <a:ext uri="{FF2B5EF4-FFF2-40B4-BE49-F238E27FC236}">
                <a16:creationId xmlns:a16="http://schemas.microsoft.com/office/drawing/2014/main" id="{00000000-0008-0000-0500-000028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3" name="Đường nối Thẳng 552">
            <a:extLst>
              <a:ext uri="{FF2B5EF4-FFF2-40B4-BE49-F238E27FC236}">
                <a16:creationId xmlns:a16="http://schemas.microsoft.com/office/drawing/2014/main" id="{00000000-0008-0000-0500-000029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21</xdr:row>
      <xdr:rowOff>42241</xdr:rowOff>
    </xdr:from>
    <xdr:to>
      <xdr:col>11</xdr:col>
      <xdr:colOff>411930</xdr:colOff>
      <xdr:row>21</xdr:row>
      <xdr:rowOff>187513</xdr:rowOff>
    </xdr:to>
    <xdr:grpSp>
      <xdr:nvGrpSpPr>
        <xdr:cNvPr id="554" name="Nhóm 553">
          <a:extLst>
            <a:ext uri="{FF2B5EF4-FFF2-40B4-BE49-F238E27FC236}">
              <a16:creationId xmlns:a16="http://schemas.microsoft.com/office/drawing/2014/main" id="{00000000-0008-0000-0500-00002A020000}"/>
            </a:ext>
          </a:extLst>
        </xdr:cNvPr>
        <xdr:cNvGrpSpPr/>
      </xdr:nvGrpSpPr>
      <xdr:grpSpPr>
        <a:xfrm>
          <a:off x="6815522" y="5389848"/>
          <a:ext cx="127837" cy="145272"/>
          <a:chOff x="9930562" y="2326727"/>
          <a:chExt cx="127837" cy="181302"/>
        </a:xfrm>
      </xdr:grpSpPr>
      <xdr:cxnSp macro="">
        <xdr:nvCxnSpPr>
          <xdr:cNvPr id="555" name="Đường nối Thẳng 554">
            <a:extLst>
              <a:ext uri="{FF2B5EF4-FFF2-40B4-BE49-F238E27FC236}">
                <a16:creationId xmlns:a16="http://schemas.microsoft.com/office/drawing/2014/main" id="{00000000-0008-0000-0500-00002B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6" name="Đường nối Thẳng 555">
            <a:extLst>
              <a:ext uri="{FF2B5EF4-FFF2-40B4-BE49-F238E27FC236}">
                <a16:creationId xmlns:a16="http://schemas.microsoft.com/office/drawing/2014/main" id="{00000000-0008-0000-0500-00002C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22</xdr:row>
      <xdr:rowOff>42241</xdr:rowOff>
    </xdr:from>
    <xdr:to>
      <xdr:col>11</xdr:col>
      <xdr:colOff>411930</xdr:colOff>
      <xdr:row>22</xdr:row>
      <xdr:rowOff>187513</xdr:rowOff>
    </xdr:to>
    <xdr:grpSp>
      <xdr:nvGrpSpPr>
        <xdr:cNvPr id="557" name="Nhóm 556">
          <a:extLst>
            <a:ext uri="{FF2B5EF4-FFF2-40B4-BE49-F238E27FC236}">
              <a16:creationId xmlns:a16="http://schemas.microsoft.com/office/drawing/2014/main" id="{00000000-0008-0000-0500-00002D020000}"/>
            </a:ext>
          </a:extLst>
        </xdr:cNvPr>
        <xdr:cNvGrpSpPr/>
      </xdr:nvGrpSpPr>
      <xdr:grpSpPr>
        <a:xfrm>
          <a:off x="6815522" y="5634777"/>
          <a:ext cx="127837" cy="145272"/>
          <a:chOff x="9930562" y="2326727"/>
          <a:chExt cx="127837" cy="181302"/>
        </a:xfrm>
      </xdr:grpSpPr>
      <xdr:cxnSp macro="">
        <xdr:nvCxnSpPr>
          <xdr:cNvPr id="558" name="Đường nối Thẳng 557">
            <a:extLst>
              <a:ext uri="{FF2B5EF4-FFF2-40B4-BE49-F238E27FC236}">
                <a16:creationId xmlns:a16="http://schemas.microsoft.com/office/drawing/2014/main" id="{00000000-0008-0000-0500-00002E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9" name="Đường nối Thẳng 558">
            <a:extLst>
              <a:ext uri="{FF2B5EF4-FFF2-40B4-BE49-F238E27FC236}">
                <a16:creationId xmlns:a16="http://schemas.microsoft.com/office/drawing/2014/main" id="{00000000-0008-0000-0500-00002F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23</xdr:row>
      <xdr:rowOff>42241</xdr:rowOff>
    </xdr:from>
    <xdr:to>
      <xdr:col>11</xdr:col>
      <xdr:colOff>411930</xdr:colOff>
      <xdr:row>23</xdr:row>
      <xdr:rowOff>187513</xdr:rowOff>
    </xdr:to>
    <xdr:grpSp>
      <xdr:nvGrpSpPr>
        <xdr:cNvPr id="560" name="Nhóm 559">
          <a:extLst>
            <a:ext uri="{FF2B5EF4-FFF2-40B4-BE49-F238E27FC236}">
              <a16:creationId xmlns:a16="http://schemas.microsoft.com/office/drawing/2014/main" id="{00000000-0008-0000-0500-000030020000}"/>
            </a:ext>
          </a:extLst>
        </xdr:cNvPr>
        <xdr:cNvGrpSpPr/>
      </xdr:nvGrpSpPr>
      <xdr:grpSpPr>
        <a:xfrm>
          <a:off x="6815522" y="5879705"/>
          <a:ext cx="127837" cy="145272"/>
          <a:chOff x="9930562" y="2326727"/>
          <a:chExt cx="127837" cy="181302"/>
        </a:xfrm>
      </xdr:grpSpPr>
      <xdr:cxnSp macro="">
        <xdr:nvCxnSpPr>
          <xdr:cNvPr id="561" name="Đường nối Thẳng 560">
            <a:extLst>
              <a:ext uri="{FF2B5EF4-FFF2-40B4-BE49-F238E27FC236}">
                <a16:creationId xmlns:a16="http://schemas.microsoft.com/office/drawing/2014/main" id="{00000000-0008-0000-0500-000031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2" name="Đường nối Thẳng 561">
            <a:extLst>
              <a:ext uri="{FF2B5EF4-FFF2-40B4-BE49-F238E27FC236}">
                <a16:creationId xmlns:a16="http://schemas.microsoft.com/office/drawing/2014/main" id="{00000000-0008-0000-0500-000032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28</xdr:row>
      <xdr:rowOff>42241</xdr:rowOff>
    </xdr:from>
    <xdr:to>
      <xdr:col>11</xdr:col>
      <xdr:colOff>411930</xdr:colOff>
      <xdr:row>28</xdr:row>
      <xdr:rowOff>187513</xdr:rowOff>
    </xdr:to>
    <xdr:grpSp>
      <xdr:nvGrpSpPr>
        <xdr:cNvPr id="563" name="Nhóm 562">
          <a:extLst>
            <a:ext uri="{FF2B5EF4-FFF2-40B4-BE49-F238E27FC236}">
              <a16:creationId xmlns:a16="http://schemas.microsoft.com/office/drawing/2014/main" id="{00000000-0008-0000-0500-000033020000}"/>
            </a:ext>
          </a:extLst>
        </xdr:cNvPr>
        <xdr:cNvGrpSpPr/>
      </xdr:nvGrpSpPr>
      <xdr:grpSpPr>
        <a:xfrm>
          <a:off x="6815522" y="7104348"/>
          <a:ext cx="127837" cy="145272"/>
          <a:chOff x="9930562" y="2326727"/>
          <a:chExt cx="127837" cy="181302"/>
        </a:xfrm>
      </xdr:grpSpPr>
      <xdr:cxnSp macro="">
        <xdr:nvCxnSpPr>
          <xdr:cNvPr id="564" name="Đường nối Thẳng 563">
            <a:extLst>
              <a:ext uri="{FF2B5EF4-FFF2-40B4-BE49-F238E27FC236}">
                <a16:creationId xmlns:a16="http://schemas.microsoft.com/office/drawing/2014/main" id="{00000000-0008-0000-0500-000034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5" name="Đường nối Thẳng 564">
            <a:extLst>
              <a:ext uri="{FF2B5EF4-FFF2-40B4-BE49-F238E27FC236}">
                <a16:creationId xmlns:a16="http://schemas.microsoft.com/office/drawing/2014/main" id="{00000000-0008-0000-0500-000035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31</xdr:row>
      <xdr:rowOff>42241</xdr:rowOff>
    </xdr:from>
    <xdr:to>
      <xdr:col>11</xdr:col>
      <xdr:colOff>411930</xdr:colOff>
      <xdr:row>31</xdr:row>
      <xdr:rowOff>187513</xdr:rowOff>
    </xdr:to>
    <xdr:grpSp>
      <xdr:nvGrpSpPr>
        <xdr:cNvPr id="566" name="Nhóm 565">
          <a:extLst>
            <a:ext uri="{FF2B5EF4-FFF2-40B4-BE49-F238E27FC236}">
              <a16:creationId xmlns:a16="http://schemas.microsoft.com/office/drawing/2014/main" id="{00000000-0008-0000-0500-000036020000}"/>
            </a:ext>
          </a:extLst>
        </xdr:cNvPr>
        <xdr:cNvGrpSpPr/>
      </xdr:nvGrpSpPr>
      <xdr:grpSpPr>
        <a:xfrm>
          <a:off x="6815522" y="7839134"/>
          <a:ext cx="127837" cy="145272"/>
          <a:chOff x="9930562" y="2326727"/>
          <a:chExt cx="127837" cy="181302"/>
        </a:xfrm>
      </xdr:grpSpPr>
      <xdr:cxnSp macro="">
        <xdr:nvCxnSpPr>
          <xdr:cNvPr id="567" name="Đường nối Thẳng 566">
            <a:extLst>
              <a:ext uri="{FF2B5EF4-FFF2-40B4-BE49-F238E27FC236}">
                <a16:creationId xmlns:a16="http://schemas.microsoft.com/office/drawing/2014/main" id="{00000000-0008-0000-0500-000037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8" name="Đường nối Thẳng 567">
            <a:extLst>
              <a:ext uri="{FF2B5EF4-FFF2-40B4-BE49-F238E27FC236}">
                <a16:creationId xmlns:a16="http://schemas.microsoft.com/office/drawing/2014/main" id="{00000000-0008-0000-0500-000038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33</xdr:row>
      <xdr:rowOff>42241</xdr:rowOff>
    </xdr:from>
    <xdr:to>
      <xdr:col>11</xdr:col>
      <xdr:colOff>411930</xdr:colOff>
      <xdr:row>33</xdr:row>
      <xdr:rowOff>187513</xdr:rowOff>
    </xdr:to>
    <xdr:grpSp>
      <xdr:nvGrpSpPr>
        <xdr:cNvPr id="569" name="Nhóm 568">
          <a:extLst>
            <a:ext uri="{FF2B5EF4-FFF2-40B4-BE49-F238E27FC236}">
              <a16:creationId xmlns:a16="http://schemas.microsoft.com/office/drawing/2014/main" id="{00000000-0008-0000-0500-000039020000}"/>
            </a:ext>
          </a:extLst>
        </xdr:cNvPr>
        <xdr:cNvGrpSpPr/>
      </xdr:nvGrpSpPr>
      <xdr:grpSpPr>
        <a:xfrm>
          <a:off x="6815522" y="8328991"/>
          <a:ext cx="127837" cy="145272"/>
          <a:chOff x="9930562" y="2326727"/>
          <a:chExt cx="127837" cy="181302"/>
        </a:xfrm>
      </xdr:grpSpPr>
      <xdr:cxnSp macro="">
        <xdr:nvCxnSpPr>
          <xdr:cNvPr id="570" name="Đường nối Thẳng 569">
            <a:extLst>
              <a:ext uri="{FF2B5EF4-FFF2-40B4-BE49-F238E27FC236}">
                <a16:creationId xmlns:a16="http://schemas.microsoft.com/office/drawing/2014/main" id="{00000000-0008-0000-0500-00003A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1" name="Đường nối Thẳng 570">
            <a:extLst>
              <a:ext uri="{FF2B5EF4-FFF2-40B4-BE49-F238E27FC236}">
                <a16:creationId xmlns:a16="http://schemas.microsoft.com/office/drawing/2014/main" id="{00000000-0008-0000-0500-00003B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35</xdr:row>
      <xdr:rowOff>42241</xdr:rowOff>
    </xdr:from>
    <xdr:to>
      <xdr:col>11</xdr:col>
      <xdr:colOff>411930</xdr:colOff>
      <xdr:row>35</xdr:row>
      <xdr:rowOff>187513</xdr:rowOff>
    </xdr:to>
    <xdr:grpSp>
      <xdr:nvGrpSpPr>
        <xdr:cNvPr id="572" name="Nhóm 571">
          <a:extLst>
            <a:ext uri="{FF2B5EF4-FFF2-40B4-BE49-F238E27FC236}">
              <a16:creationId xmlns:a16="http://schemas.microsoft.com/office/drawing/2014/main" id="{00000000-0008-0000-0500-00003C020000}"/>
            </a:ext>
          </a:extLst>
        </xdr:cNvPr>
        <xdr:cNvGrpSpPr/>
      </xdr:nvGrpSpPr>
      <xdr:grpSpPr>
        <a:xfrm>
          <a:off x="6815522" y="8818848"/>
          <a:ext cx="127837" cy="145272"/>
          <a:chOff x="9930562" y="2326727"/>
          <a:chExt cx="127837" cy="181302"/>
        </a:xfrm>
      </xdr:grpSpPr>
      <xdr:cxnSp macro="">
        <xdr:nvCxnSpPr>
          <xdr:cNvPr id="573" name="Đường nối Thẳng 572">
            <a:extLst>
              <a:ext uri="{FF2B5EF4-FFF2-40B4-BE49-F238E27FC236}">
                <a16:creationId xmlns:a16="http://schemas.microsoft.com/office/drawing/2014/main" id="{00000000-0008-0000-0500-00003D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4" name="Đường nối Thẳng 573">
            <a:extLst>
              <a:ext uri="{FF2B5EF4-FFF2-40B4-BE49-F238E27FC236}">
                <a16:creationId xmlns:a16="http://schemas.microsoft.com/office/drawing/2014/main" id="{00000000-0008-0000-0500-00003E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36</xdr:row>
      <xdr:rowOff>42241</xdr:rowOff>
    </xdr:from>
    <xdr:to>
      <xdr:col>11</xdr:col>
      <xdr:colOff>411930</xdr:colOff>
      <xdr:row>36</xdr:row>
      <xdr:rowOff>187513</xdr:rowOff>
    </xdr:to>
    <xdr:grpSp>
      <xdr:nvGrpSpPr>
        <xdr:cNvPr id="575" name="Nhóm 574">
          <a:extLst>
            <a:ext uri="{FF2B5EF4-FFF2-40B4-BE49-F238E27FC236}">
              <a16:creationId xmlns:a16="http://schemas.microsoft.com/office/drawing/2014/main" id="{00000000-0008-0000-0500-00003F020000}"/>
            </a:ext>
          </a:extLst>
        </xdr:cNvPr>
        <xdr:cNvGrpSpPr/>
      </xdr:nvGrpSpPr>
      <xdr:grpSpPr>
        <a:xfrm>
          <a:off x="6815522" y="9063777"/>
          <a:ext cx="127837" cy="145272"/>
          <a:chOff x="9930562" y="2326727"/>
          <a:chExt cx="127837" cy="181302"/>
        </a:xfrm>
      </xdr:grpSpPr>
      <xdr:cxnSp macro="">
        <xdr:nvCxnSpPr>
          <xdr:cNvPr id="576" name="Đường nối Thẳng 575">
            <a:extLst>
              <a:ext uri="{FF2B5EF4-FFF2-40B4-BE49-F238E27FC236}">
                <a16:creationId xmlns:a16="http://schemas.microsoft.com/office/drawing/2014/main" id="{00000000-0008-0000-0500-000040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7" name="Đường nối Thẳng 576">
            <a:extLst>
              <a:ext uri="{FF2B5EF4-FFF2-40B4-BE49-F238E27FC236}">
                <a16:creationId xmlns:a16="http://schemas.microsoft.com/office/drawing/2014/main" id="{00000000-0008-0000-0500-000041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39</xdr:row>
      <xdr:rowOff>42241</xdr:rowOff>
    </xdr:from>
    <xdr:to>
      <xdr:col>11</xdr:col>
      <xdr:colOff>411930</xdr:colOff>
      <xdr:row>39</xdr:row>
      <xdr:rowOff>187513</xdr:rowOff>
    </xdr:to>
    <xdr:grpSp>
      <xdr:nvGrpSpPr>
        <xdr:cNvPr id="578" name="Nhóm 577">
          <a:extLst>
            <a:ext uri="{FF2B5EF4-FFF2-40B4-BE49-F238E27FC236}">
              <a16:creationId xmlns:a16="http://schemas.microsoft.com/office/drawing/2014/main" id="{00000000-0008-0000-0500-000042020000}"/>
            </a:ext>
          </a:extLst>
        </xdr:cNvPr>
        <xdr:cNvGrpSpPr/>
      </xdr:nvGrpSpPr>
      <xdr:grpSpPr>
        <a:xfrm>
          <a:off x="6815522" y="9798562"/>
          <a:ext cx="127837" cy="145272"/>
          <a:chOff x="9930562" y="2326727"/>
          <a:chExt cx="127837" cy="181302"/>
        </a:xfrm>
      </xdr:grpSpPr>
      <xdr:cxnSp macro="">
        <xdr:nvCxnSpPr>
          <xdr:cNvPr id="579" name="Đường nối Thẳng 578">
            <a:extLst>
              <a:ext uri="{FF2B5EF4-FFF2-40B4-BE49-F238E27FC236}">
                <a16:creationId xmlns:a16="http://schemas.microsoft.com/office/drawing/2014/main" id="{00000000-0008-0000-0500-000043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0" name="Đường nối Thẳng 579">
            <a:extLst>
              <a:ext uri="{FF2B5EF4-FFF2-40B4-BE49-F238E27FC236}">
                <a16:creationId xmlns:a16="http://schemas.microsoft.com/office/drawing/2014/main" id="{00000000-0008-0000-0500-000044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41</xdr:row>
      <xdr:rowOff>42241</xdr:rowOff>
    </xdr:from>
    <xdr:to>
      <xdr:col>11</xdr:col>
      <xdr:colOff>411930</xdr:colOff>
      <xdr:row>41</xdr:row>
      <xdr:rowOff>187513</xdr:rowOff>
    </xdr:to>
    <xdr:grpSp>
      <xdr:nvGrpSpPr>
        <xdr:cNvPr id="581" name="Nhóm 580">
          <a:extLst>
            <a:ext uri="{FF2B5EF4-FFF2-40B4-BE49-F238E27FC236}">
              <a16:creationId xmlns:a16="http://schemas.microsoft.com/office/drawing/2014/main" id="{00000000-0008-0000-0500-000045020000}"/>
            </a:ext>
          </a:extLst>
        </xdr:cNvPr>
        <xdr:cNvGrpSpPr/>
      </xdr:nvGrpSpPr>
      <xdr:grpSpPr>
        <a:xfrm>
          <a:off x="6815522" y="10288420"/>
          <a:ext cx="127837" cy="145272"/>
          <a:chOff x="9930562" y="2326727"/>
          <a:chExt cx="127837" cy="181302"/>
        </a:xfrm>
      </xdr:grpSpPr>
      <xdr:cxnSp macro="">
        <xdr:nvCxnSpPr>
          <xdr:cNvPr id="582" name="Đường nối Thẳng 581">
            <a:extLst>
              <a:ext uri="{FF2B5EF4-FFF2-40B4-BE49-F238E27FC236}">
                <a16:creationId xmlns:a16="http://schemas.microsoft.com/office/drawing/2014/main" id="{00000000-0008-0000-0500-000046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3" name="Đường nối Thẳng 582">
            <a:extLst>
              <a:ext uri="{FF2B5EF4-FFF2-40B4-BE49-F238E27FC236}">
                <a16:creationId xmlns:a16="http://schemas.microsoft.com/office/drawing/2014/main" id="{00000000-0008-0000-0500-000047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46</xdr:row>
      <xdr:rowOff>42241</xdr:rowOff>
    </xdr:from>
    <xdr:to>
      <xdr:col>11</xdr:col>
      <xdr:colOff>411930</xdr:colOff>
      <xdr:row>46</xdr:row>
      <xdr:rowOff>187513</xdr:rowOff>
    </xdr:to>
    <xdr:grpSp>
      <xdr:nvGrpSpPr>
        <xdr:cNvPr id="584" name="Nhóm 583">
          <a:extLst>
            <a:ext uri="{FF2B5EF4-FFF2-40B4-BE49-F238E27FC236}">
              <a16:creationId xmlns:a16="http://schemas.microsoft.com/office/drawing/2014/main" id="{00000000-0008-0000-0500-000048020000}"/>
            </a:ext>
          </a:extLst>
        </xdr:cNvPr>
        <xdr:cNvGrpSpPr/>
      </xdr:nvGrpSpPr>
      <xdr:grpSpPr>
        <a:xfrm>
          <a:off x="6815522" y="11513062"/>
          <a:ext cx="127837" cy="145272"/>
          <a:chOff x="9930562" y="2326727"/>
          <a:chExt cx="127837" cy="181302"/>
        </a:xfrm>
      </xdr:grpSpPr>
      <xdr:cxnSp macro="">
        <xdr:nvCxnSpPr>
          <xdr:cNvPr id="585" name="Đường nối Thẳng 584">
            <a:extLst>
              <a:ext uri="{FF2B5EF4-FFF2-40B4-BE49-F238E27FC236}">
                <a16:creationId xmlns:a16="http://schemas.microsoft.com/office/drawing/2014/main" id="{00000000-0008-0000-0500-000049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6" name="Đường nối Thẳng 585">
            <a:extLst>
              <a:ext uri="{FF2B5EF4-FFF2-40B4-BE49-F238E27FC236}">
                <a16:creationId xmlns:a16="http://schemas.microsoft.com/office/drawing/2014/main" id="{00000000-0008-0000-0500-00004A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47</xdr:row>
      <xdr:rowOff>42241</xdr:rowOff>
    </xdr:from>
    <xdr:to>
      <xdr:col>11</xdr:col>
      <xdr:colOff>411930</xdr:colOff>
      <xdr:row>47</xdr:row>
      <xdr:rowOff>187513</xdr:rowOff>
    </xdr:to>
    <xdr:grpSp>
      <xdr:nvGrpSpPr>
        <xdr:cNvPr id="587" name="Nhóm 586">
          <a:extLst>
            <a:ext uri="{FF2B5EF4-FFF2-40B4-BE49-F238E27FC236}">
              <a16:creationId xmlns:a16="http://schemas.microsoft.com/office/drawing/2014/main" id="{00000000-0008-0000-0500-00004B020000}"/>
            </a:ext>
          </a:extLst>
        </xdr:cNvPr>
        <xdr:cNvGrpSpPr/>
      </xdr:nvGrpSpPr>
      <xdr:grpSpPr>
        <a:xfrm>
          <a:off x="6815522" y="11757991"/>
          <a:ext cx="127837" cy="145272"/>
          <a:chOff x="9930562" y="2326727"/>
          <a:chExt cx="127837" cy="181302"/>
        </a:xfrm>
      </xdr:grpSpPr>
      <xdr:cxnSp macro="">
        <xdr:nvCxnSpPr>
          <xdr:cNvPr id="588" name="Đường nối Thẳng 587">
            <a:extLst>
              <a:ext uri="{FF2B5EF4-FFF2-40B4-BE49-F238E27FC236}">
                <a16:creationId xmlns:a16="http://schemas.microsoft.com/office/drawing/2014/main" id="{00000000-0008-0000-0500-00004C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" name="Đường nối Thẳng 588">
            <a:extLst>
              <a:ext uri="{FF2B5EF4-FFF2-40B4-BE49-F238E27FC236}">
                <a16:creationId xmlns:a16="http://schemas.microsoft.com/office/drawing/2014/main" id="{00000000-0008-0000-0500-00004D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49</xdr:row>
      <xdr:rowOff>42241</xdr:rowOff>
    </xdr:from>
    <xdr:to>
      <xdr:col>11</xdr:col>
      <xdr:colOff>411930</xdr:colOff>
      <xdr:row>49</xdr:row>
      <xdr:rowOff>187513</xdr:rowOff>
    </xdr:to>
    <xdr:grpSp>
      <xdr:nvGrpSpPr>
        <xdr:cNvPr id="590" name="Nhóm 589">
          <a:extLst>
            <a:ext uri="{FF2B5EF4-FFF2-40B4-BE49-F238E27FC236}">
              <a16:creationId xmlns:a16="http://schemas.microsoft.com/office/drawing/2014/main" id="{00000000-0008-0000-0500-00004E020000}"/>
            </a:ext>
          </a:extLst>
        </xdr:cNvPr>
        <xdr:cNvGrpSpPr/>
      </xdr:nvGrpSpPr>
      <xdr:grpSpPr>
        <a:xfrm>
          <a:off x="6815522" y="12247848"/>
          <a:ext cx="127837" cy="145272"/>
          <a:chOff x="9930562" y="2326727"/>
          <a:chExt cx="127837" cy="181302"/>
        </a:xfrm>
      </xdr:grpSpPr>
      <xdr:cxnSp macro="">
        <xdr:nvCxnSpPr>
          <xdr:cNvPr id="591" name="Đường nối Thẳng 590">
            <a:extLst>
              <a:ext uri="{FF2B5EF4-FFF2-40B4-BE49-F238E27FC236}">
                <a16:creationId xmlns:a16="http://schemas.microsoft.com/office/drawing/2014/main" id="{00000000-0008-0000-0500-00004F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2" name="Đường nối Thẳng 591">
            <a:extLst>
              <a:ext uri="{FF2B5EF4-FFF2-40B4-BE49-F238E27FC236}">
                <a16:creationId xmlns:a16="http://schemas.microsoft.com/office/drawing/2014/main" id="{00000000-0008-0000-0500-000050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51</xdr:row>
      <xdr:rowOff>42241</xdr:rowOff>
    </xdr:from>
    <xdr:to>
      <xdr:col>11</xdr:col>
      <xdr:colOff>411930</xdr:colOff>
      <xdr:row>51</xdr:row>
      <xdr:rowOff>187513</xdr:rowOff>
    </xdr:to>
    <xdr:grpSp>
      <xdr:nvGrpSpPr>
        <xdr:cNvPr id="593" name="Nhóm 592">
          <a:extLst>
            <a:ext uri="{FF2B5EF4-FFF2-40B4-BE49-F238E27FC236}">
              <a16:creationId xmlns:a16="http://schemas.microsoft.com/office/drawing/2014/main" id="{00000000-0008-0000-0500-000051020000}"/>
            </a:ext>
          </a:extLst>
        </xdr:cNvPr>
        <xdr:cNvGrpSpPr/>
      </xdr:nvGrpSpPr>
      <xdr:grpSpPr>
        <a:xfrm>
          <a:off x="6815522" y="12737705"/>
          <a:ext cx="127837" cy="145272"/>
          <a:chOff x="9930562" y="2326727"/>
          <a:chExt cx="127837" cy="181302"/>
        </a:xfrm>
      </xdr:grpSpPr>
      <xdr:cxnSp macro="">
        <xdr:nvCxnSpPr>
          <xdr:cNvPr id="594" name="Đường nối Thẳng 593">
            <a:extLst>
              <a:ext uri="{FF2B5EF4-FFF2-40B4-BE49-F238E27FC236}">
                <a16:creationId xmlns:a16="http://schemas.microsoft.com/office/drawing/2014/main" id="{00000000-0008-0000-0500-000052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5" name="Đường nối Thẳng 594">
            <a:extLst>
              <a:ext uri="{FF2B5EF4-FFF2-40B4-BE49-F238E27FC236}">
                <a16:creationId xmlns:a16="http://schemas.microsoft.com/office/drawing/2014/main" id="{00000000-0008-0000-0500-000053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53</xdr:row>
      <xdr:rowOff>42241</xdr:rowOff>
    </xdr:from>
    <xdr:to>
      <xdr:col>11</xdr:col>
      <xdr:colOff>411930</xdr:colOff>
      <xdr:row>53</xdr:row>
      <xdr:rowOff>187513</xdr:rowOff>
    </xdr:to>
    <xdr:grpSp>
      <xdr:nvGrpSpPr>
        <xdr:cNvPr id="596" name="Nhóm 595">
          <a:extLst>
            <a:ext uri="{FF2B5EF4-FFF2-40B4-BE49-F238E27FC236}">
              <a16:creationId xmlns:a16="http://schemas.microsoft.com/office/drawing/2014/main" id="{00000000-0008-0000-0500-000054020000}"/>
            </a:ext>
          </a:extLst>
        </xdr:cNvPr>
        <xdr:cNvGrpSpPr/>
      </xdr:nvGrpSpPr>
      <xdr:grpSpPr>
        <a:xfrm>
          <a:off x="6815522" y="13227562"/>
          <a:ext cx="127837" cy="145272"/>
          <a:chOff x="9930562" y="2326727"/>
          <a:chExt cx="127837" cy="181302"/>
        </a:xfrm>
      </xdr:grpSpPr>
      <xdr:cxnSp macro="">
        <xdr:nvCxnSpPr>
          <xdr:cNvPr id="597" name="Đường nối Thẳng 596">
            <a:extLst>
              <a:ext uri="{FF2B5EF4-FFF2-40B4-BE49-F238E27FC236}">
                <a16:creationId xmlns:a16="http://schemas.microsoft.com/office/drawing/2014/main" id="{00000000-0008-0000-0500-000055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" name="Đường nối Thẳng 597">
            <a:extLst>
              <a:ext uri="{FF2B5EF4-FFF2-40B4-BE49-F238E27FC236}">
                <a16:creationId xmlns:a16="http://schemas.microsoft.com/office/drawing/2014/main" id="{00000000-0008-0000-0500-000056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60</xdr:row>
      <xdr:rowOff>42241</xdr:rowOff>
    </xdr:from>
    <xdr:to>
      <xdr:col>11</xdr:col>
      <xdr:colOff>411930</xdr:colOff>
      <xdr:row>60</xdr:row>
      <xdr:rowOff>187513</xdr:rowOff>
    </xdr:to>
    <xdr:grpSp>
      <xdr:nvGrpSpPr>
        <xdr:cNvPr id="599" name="Nhóm 598">
          <a:extLst>
            <a:ext uri="{FF2B5EF4-FFF2-40B4-BE49-F238E27FC236}">
              <a16:creationId xmlns:a16="http://schemas.microsoft.com/office/drawing/2014/main" id="{00000000-0008-0000-0500-000057020000}"/>
            </a:ext>
          </a:extLst>
        </xdr:cNvPr>
        <xdr:cNvGrpSpPr/>
      </xdr:nvGrpSpPr>
      <xdr:grpSpPr>
        <a:xfrm>
          <a:off x="6815522" y="14942062"/>
          <a:ext cx="127837" cy="145272"/>
          <a:chOff x="9930562" y="2326727"/>
          <a:chExt cx="127837" cy="181302"/>
        </a:xfrm>
      </xdr:grpSpPr>
      <xdr:cxnSp macro="">
        <xdr:nvCxnSpPr>
          <xdr:cNvPr id="600" name="Đường nối Thẳng 599">
            <a:extLst>
              <a:ext uri="{FF2B5EF4-FFF2-40B4-BE49-F238E27FC236}">
                <a16:creationId xmlns:a16="http://schemas.microsoft.com/office/drawing/2014/main" id="{00000000-0008-0000-0500-000058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1" name="Đường nối Thẳng 600">
            <a:extLst>
              <a:ext uri="{FF2B5EF4-FFF2-40B4-BE49-F238E27FC236}">
                <a16:creationId xmlns:a16="http://schemas.microsoft.com/office/drawing/2014/main" id="{00000000-0008-0000-0500-000059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60</xdr:row>
      <xdr:rowOff>42241</xdr:rowOff>
    </xdr:from>
    <xdr:to>
      <xdr:col>11</xdr:col>
      <xdr:colOff>411930</xdr:colOff>
      <xdr:row>60</xdr:row>
      <xdr:rowOff>187513</xdr:rowOff>
    </xdr:to>
    <xdr:grpSp>
      <xdr:nvGrpSpPr>
        <xdr:cNvPr id="602" name="Nhóm 601">
          <a:extLst>
            <a:ext uri="{FF2B5EF4-FFF2-40B4-BE49-F238E27FC236}">
              <a16:creationId xmlns:a16="http://schemas.microsoft.com/office/drawing/2014/main" id="{00000000-0008-0000-0500-00005A020000}"/>
            </a:ext>
          </a:extLst>
        </xdr:cNvPr>
        <xdr:cNvGrpSpPr/>
      </xdr:nvGrpSpPr>
      <xdr:grpSpPr>
        <a:xfrm>
          <a:off x="6815522" y="14942062"/>
          <a:ext cx="127837" cy="145272"/>
          <a:chOff x="9930562" y="2326727"/>
          <a:chExt cx="127837" cy="181302"/>
        </a:xfrm>
      </xdr:grpSpPr>
      <xdr:cxnSp macro="">
        <xdr:nvCxnSpPr>
          <xdr:cNvPr id="603" name="Đường nối Thẳng 602">
            <a:extLst>
              <a:ext uri="{FF2B5EF4-FFF2-40B4-BE49-F238E27FC236}">
                <a16:creationId xmlns:a16="http://schemas.microsoft.com/office/drawing/2014/main" id="{00000000-0008-0000-0500-00005B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" name="Đường nối Thẳng 603">
            <a:extLst>
              <a:ext uri="{FF2B5EF4-FFF2-40B4-BE49-F238E27FC236}">
                <a16:creationId xmlns:a16="http://schemas.microsoft.com/office/drawing/2014/main" id="{00000000-0008-0000-0500-00005C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64</xdr:row>
      <xdr:rowOff>42241</xdr:rowOff>
    </xdr:from>
    <xdr:to>
      <xdr:col>11</xdr:col>
      <xdr:colOff>411930</xdr:colOff>
      <xdr:row>64</xdr:row>
      <xdr:rowOff>187513</xdr:rowOff>
    </xdr:to>
    <xdr:grpSp>
      <xdr:nvGrpSpPr>
        <xdr:cNvPr id="605" name="Nhóm 604">
          <a:extLst>
            <a:ext uri="{FF2B5EF4-FFF2-40B4-BE49-F238E27FC236}">
              <a16:creationId xmlns:a16="http://schemas.microsoft.com/office/drawing/2014/main" id="{00000000-0008-0000-0500-00005D020000}"/>
            </a:ext>
          </a:extLst>
        </xdr:cNvPr>
        <xdr:cNvGrpSpPr/>
      </xdr:nvGrpSpPr>
      <xdr:grpSpPr>
        <a:xfrm>
          <a:off x="6815522" y="15921777"/>
          <a:ext cx="127837" cy="145272"/>
          <a:chOff x="9930562" y="2326727"/>
          <a:chExt cx="127837" cy="181302"/>
        </a:xfrm>
      </xdr:grpSpPr>
      <xdr:cxnSp macro="">
        <xdr:nvCxnSpPr>
          <xdr:cNvPr id="606" name="Đường nối Thẳng 605">
            <a:extLst>
              <a:ext uri="{FF2B5EF4-FFF2-40B4-BE49-F238E27FC236}">
                <a16:creationId xmlns:a16="http://schemas.microsoft.com/office/drawing/2014/main" id="{00000000-0008-0000-0500-00005E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7" name="Đường nối Thẳng 606">
            <a:extLst>
              <a:ext uri="{FF2B5EF4-FFF2-40B4-BE49-F238E27FC236}">
                <a16:creationId xmlns:a16="http://schemas.microsoft.com/office/drawing/2014/main" id="{00000000-0008-0000-0500-00005F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67</xdr:row>
      <xdr:rowOff>42241</xdr:rowOff>
    </xdr:from>
    <xdr:to>
      <xdr:col>11</xdr:col>
      <xdr:colOff>411930</xdr:colOff>
      <xdr:row>67</xdr:row>
      <xdr:rowOff>187513</xdr:rowOff>
    </xdr:to>
    <xdr:grpSp>
      <xdr:nvGrpSpPr>
        <xdr:cNvPr id="608" name="Nhóm 607">
          <a:extLst>
            <a:ext uri="{FF2B5EF4-FFF2-40B4-BE49-F238E27FC236}">
              <a16:creationId xmlns:a16="http://schemas.microsoft.com/office/drawing/2014/main" id="{00000000-0008-0000-0500-000060020000}"/>
            </a:ext>
          </a:extLst>
        </xdr:cNvPr>
        <xdr:cNvGrpSpPr/>
      </xdr:nvGrpSpPr>
      <xdr:grpSpPr>
        <a:xfrm>
          <a:off x="6815522" y="16656562"/>
          <a:ext cx="127837" cy="145272"/>
          <a:chOff x="9930562" y="2326727"/>
          <a:chExt cx="127837" cy="181302"/>
        </a:xfrm>
      </xdr:grpSpPr>
      <xdr:cxnSp macro="">
        <xdr:nvCxnSpPr>
          <xdr:cNvPr id="609" name="Đường nối Thẳng 608">
            <a:extLst>
              <a:ext uri="{FF2B5EF4-FFF2-40B4-BE49-F238E27FC236}">
                <a16:creationId xmlns:a16="http://schemas.microsoft.com/office/drawing/2014/main" id="{00000000-0008-0000-0500-000061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0" name="Đường nối Thẳng 609">
            <a:extLst>
              <a:ext uri="{FF2B5EF4-FFF2-40B4-BE49-F238E27FC236}">
                <a16:creationId xmlns:a16="http://schemas.microsoft.com/office/drawing/2014/main" id="{00000000-0008-0000-0500-000062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68</xdr:row>
      <xdr:rowOff>42241</xdr:rowOff>
    </xdr:from>
    <xdr:to>
      <xdr:col>11</xdr:col>
      <xdr:colOff>411930</xdr:colOff>
      <xdr:row>68</xdr:row>
      <xdr:rowOff>187513</xdr:rowOff>
    </xdr:to>
    <xdr:grpSp>
      <xdr:nvGrpSpPr>
        <xdr:cNvPr id="614" name="Nhóm 613">
          <a:extLst>
            <a:ext uri="{FF2B5EF4-FFF2-40B4-BE49-F238E27FC236}">
              <a16:creationId xmlns:a16="http://schemas.microsoft.com/office/drawing/2014/main" id="{00000000-0008-0000-0500-000066020000}"/>
            </a:ext>
          </a:extLst>
        </xdr:cNvPr>
        <xdr:cNvGrpSpPr/>
      </xdr:nvGrpSpPr>
      <xdr:grpSpPr>
        <a:xfrm>
          <a:off x="6815522" y="16901491"/>
          <a:ext cx="127837" cy="145272"/>
          <a:chOff x="9930562" y="2326727"/>
          <a:chExt cx="127837" cy="181302"/>
        </a:xfrm>
      </xdr:grpSpPr>
      <xdr:cxnSp macro="">
        <xdr:nvCxnSpPr>
          <xdr:cNvPr id="615" name="Đường nối Thẳng 614">
            <a:extLst>
              <a:ext uri="{FF2B5EF4-FFF2-40B4-BE49-F238E27FC236}">
                <a16:creationId xmlns:a16="http://schemas.microsoft.com/office/drawing/2014/main" id="{00000000-0008-0000-0500-000067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6" name="Đường nối Thẳng 615">
            <a:extLst>
              <a:ext uri="{FF2B5EF4-FFF2-40B4-BE49-F238E27FC236}">
                <a16:creationId xmlns:a16="http://schemas.microsoft.com/office/drawing/2014/main" id="{00000000-0008-0000-0500-000068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71</xdr:row>
      <xdr:rowOff>42241</xdr:rowOff>
    </xdr:from>
    <xdr:to>
      <xdr:col>11</xdr:col>
      <xdr:colOff>411930</xdr:colOff>
      <xdr:row>71</xdr:row>
      <xdr:rowOff>187513</xdr:rowOff>
    </xdr:to>
    <xdr:grpSp>
      <xdr:nvGrpSpPr>
        <xdr:cNvPr id="617" name="Nhóm 616">
          <a:extLst>
            <a:ext uri="{FF2B5EF4-FFF2-40B4-BE49-F238E27FC236}">
              <a16:creationId xmlns:a16="http://schemas.microsoft.com/office/drawing/2014/main" id="{00000000-0008-0000-0500-000069020000}"/>
            </a:ext>
          </a:extLst>
        </xdr:cNvPr>
        <xdr:cNvGrpSpPr/>
      </xdr:nvGrpSpPr>
      <xdr:grpSpPr>
        <a:xfrm>
          <a:off x="6815522" y="17636277"/>
          <a:ext cx="127837" cy="145272"/>
          <a:chOff x="9930562" y="2326727"/>
          <a:chExt cx="127837" cy="181302"/>
        </a:xfrm>
      </xdr:grpSpPr>
      <xdr:cxnSp macro="">
        <xdr:nvCxnSpPr>
          <xdr:cNvPr id="618" name="Đường nối Thẳng 617">
            <a:extLst>
              <a:ext uri="{FF2B5EF4-FFF2-40B4-BE49-F238E27FC236}">
                <a16:creationId xmlns:a16="http://schemas.microsoft.com/office/drawing/2014/main" id="{00000000-0008-0000-0500-00006A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" name="Đường nối Thẳng 618">
            <a:extLst>
              <a:ext uri="{FF2B5EF4-FFF2-40B4-BE49-F238E27FC236}">
                <a16:creationId xmlns:a16="http://schemas.microsoft.com/office/drawing/2014/main" id="{00000000-0008-0000-0500-00006B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73</xdr:row>
      <xdr:rowOff>42241</xdr:rowOff>
    </xdr:from>
    <xdr:to>
      <xdr:col>11</xdr:col>
      <xdr:colOff>411930</xdr:colOff>
      <xdr:row>73</xdr:row>
      <xdr:rowOff>187513</xdr:rowOff>
    </xdr:to>
    <xdr:grpSp>
      <xdr:nvGrpSpPr>
        <xdr:cNvPr id="620" name="Nhóm 619">
          <a:extLst>
            <a:ext uri="{FF2B5EF4-FFF2-40B4-BE49-F238E27FC236}">
              <a16:creationId xmlns:a16="http://schemas.microsoft.com/office/drawing/2014/main" id="{00000000-0008-0000-0500-00006C020000}"/>
            </a:ext>
          </a:extLst>
        </xdr:cNvPr>
        <xdr:cNvGrpSpPr/>
      </xdr:nvGrpSpPr>
      <xdr:grpSpPr>
        <a:xfrm>
          <a:off x="6815522" y="18126134"/>
          <a:ext cx="127837" cy="145272"/>
          <a:chOff x="9930562" y="2326727"/>
          <a:chExt cx="127837" cy="181302"/>
        </a:xfrm>
      </xdr:grpSpPr>
      <xdr:cxnSp macro="">
        <xdr:nvCxnSpPr>
          <xdr:cNvPr id="621" name="Đường nối Thẳng 620">
            <a:extLst>
              <a:ext uri="{FF2B5EF4-FFF2-40B4-BE49-F238E27FC236}">
                <a16:creationId xmlns:a16="http://schemas.microsoft.com/office/drawing/2014/main" id="{00000000-0008-0000-0500-00006D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" name="Đường nối Thẳng 621">
            <a:extLst>
              <a:ext uri="{FF2B5EF4-FFF2-40B4-BE49-F238E27FC236}">
                <a16:creationId xmlns:a16="http://schemas.microsoft.com/office/drawing/2014/main" id="{00000000-0008-0000-0500-00006E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75</xdr:row>
      <xdr:rowOff>42241</xdr:rowOff>
    </xdr:from>
    <xdr:to>
      <xdr:col>11</xdr:col>
      <xdr:colOff>411930</xdr:colOff>
      <xdr:row>75</xdr:row>
      <xdr:rowOff>187513</xdr:rowOff>
    </xdr:to>
    <xdr:grpSp>
      <xdr:nvGrpSpPr>
        <xdr:cNvPr id="626" name="Nhóm 625">
          <a:extLst>
            <a:ext uri="{FF2B5EF4-FFF2-40B4-BE49-F238E27FC236}">
              <a16:creationId xmlns:a16="http://schemas.microsoft.com/office/drawing/2014/main" id="{00000000-0008-0000-0500-000072020000}"/>
            </a:ext>
          </a:extLst>
        </xdr:cNvPr>
        <xdr:cNvGrpSpPr/>
      </xdr:nvGrpSpPr>
      <xdr:grpSpPr>
        <a:xfrm>
          <a:off x="6815522" y="18615991"/>
          <a:ext cx="127837" cy="145272"/>
          <a:chOff x="9930562" y="2326727"/>
          <a:chExt cx="127837" cy="181302"/>
        </a:xfrm>
      </xdr:grpSpPr>
      <xdr:cxnSp macro="">
        <xdr:nvCxnSpPr>
          <xdr:cNvPr id="627" name="Đường nối Thẳng 626">
            <a:extLst>
              <a:ext uri="{FF2B5EF4-FFF2-40B4-BE49-F238E27FC236}">
                <a16:creationId xmlns:a16="http://schemas.microsoft.com/office/drawing/2014/main" id="{00000000-0008-0000-0500-000073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8" name="Đường nối Thẳng 627">
            <a:extLst>
              <a:ext uri="{FF2B5EF4-FFF2-40B4-BE49-F238E27FC236}">
                <a16:creationId xmlns:a16="http://schemas.microsoft.com/office/drawing/2014/main" id="{00000000-0008-0000-0500-000074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77</xdr:row>
      <xdr:rowOff>42241</xdr:rowOff>
    </xdr:from>
    <xdr:to>
      <xdr:col>11</xdr:col>
      <xdr:colOff>411930</xdr:colOff>
      <xdr:row>77</xdr:row>
      <xdr:rowOff>187513</xdr:rowOff>
    </xdr:to>
    <xdr:grpSp>
      <xdr:nvGrpSpPr>
        <xdr:cNvPr id="632" name="Nhóm 631">
          <a:extLst>
            <a:ext uri="{FF2B5EF4-FFF2-40B4-BE49-F238E27FC236}">
              <a16:creationId xmlns:a16="http://schemas.microsoft.com/office/drawing/2014/main" id="{00000000-0008-0000-0500-000078020000}"/>
            </a:ext>
          </a:extLst>
        </xdr:cNvPr>
        <xdr:cNvGrpSpPr/>
      </xdr:nvGrpSpPr>
      <xdr:grpSpPr>
        <a:xfrm>
          <a:off x="6815522" y="19105848"/>
          <a:ext cx="127837" cy="145272"/>
          <a:chOff x="9930562" y="2326727"/>
          <a:chExt cx="127837" cy="181302"/>
        </a:xfrm>
      </xdr:grpSpPr>
      <xdr:cxnSp macro="">
        <xdr:nvCxnSpPr>
          <xdr:cNvPr id="633" name="Đường nối Thẳng 632">
            <a:extLst>
              <a:ext uri="{FF2B5EF4-FFF2-40B4-BE49-F238E27FC236}">
                <a16:creationId xmlns:a16="http://schemas.microsoft.com/office/drawing/2014/main" id="{00000000-0008-0000-0500-000079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4" name="Đường nối Thẳng 633">
            <a:extLst>
              <a:ext uri="{FF2B5EF4-FFF2-40B4-BE49-F238E27FC236}">
                <a16:creationId xmlns:a16="http://schemas.microsoft.com/office/drawing/2014/main" id="{00000000-0008-0000-0500-00007A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79</xdr:row>
      <xdr:rowOff>42241</xdr:rowOff>
    </xdr:from>
    <xdr:to>
      <xdr:col>11</xdr:col>
      <xdr:colOff>411930</xdr:colOff>
      <xdr:row>79</xdr:row>
      <xdr:rowOff>187513</xdr:rowOff>
    </xdr:to>
    <xdr:grpSp>
      <xdr:nvGrpSpPr>
        <xdr:cNvPr id="638" name="Nhóm 637">
          <a:extLst>
            <a:ext uri="{FF2B5EF4-FFF2-40B4-BE49-F238E27FC236}">
              <a16:creationId xmlns:a16="http://schemas.microsoft.com/office/drawing/2014/main" id="{00000000-0008-0000-0500-00007E020000}"/>
            </a:ext>
          </a:extLst>
        </xdr:cNvPr>
        <xdr:cNvGrpSpPr/>
      </xdr:nvGrpSpPr>
      <xdr:grpSpPr>
        <a:xfrm>
          <a:off x="6815522" y="19595705"/>
          <a:ext cx="127837" cy="145272"/>
          <a:chOff x="9930562" y="2326727"/>
          <a:chExt cx="127837" cy="181302"/>
        </a:xfrm>
      </xdr:grpSpPr>
      <xdr:cxnSp macro="">
        <xdr:nvCxnSpPr>
          <xdr:cNvPr id="639" name="Đường nối Thẳng 638">
            <a:extLst>
              <a:ext uri="{FF2B5EF4-FFF2-40B4-BE49-F238E27FC236}">
                <a16:creationId xmlns:a16="http://schemas.microsoft.com/office/drawing/2014/main" id="{00000000-0008-0000-0500-00007F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" name="Đường nối Thẳng 639">
            <a:extLst>
              <a:ext uri="{FF2B5EF4-FFF2-40B4-BE49-F238E27FC236}">
                <a16:creationId xmlns:a16="http://schemas.microsoft.com/office/drawing/2014/main" id="{00000000-0008-0000-0500-000080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80</xdr:row>
      <xdr:rowOff>42241</xdr:rowOff>
    </xdr:from>
    <xdr:to>
      <xdr:col>11</xdr:col>
      <xdr:colOff>411930</xdr:colOff>
      <xdr:row>80</xdr:row>
      <xdr:rowOff>187513</xdr:rowOff>
    </xdr:to>
    <xdr:grpSp>
      <xdr:nvGrpSpPr>
        <xdr:cNvPr id="641" name="Nhóm 640">
          <a:extLst>
            <a:ext uri="{FF2B5EF4-FFF2-40B4-BE49-F238E27FC236}">
              <a16:creationId xmlns:a16="http://schemas.microsoft.com/office/drawing/2014/main" id="{00000000-0008-0000-0500-000081020000}"/>
            </a:ext>
          </a:extLst>
        </xdr:cNvPr>
        <xdr:cNvGrpSpPr/>
      </xdr:nvGrpSpPr>
      <xdr:grpSpPr>
        <a:xfrm>
          <a:off x="6815522" y="19840634"/>
          <a:ext cx="127837" cy="145272"/>
          <a:chOff x="9930562" y="2326727"/>
          <a:chExt cx="127837" cy="181302"/>
        </a:xfrm>
      </xdr:grpSpPr>
      <xdr:cxnSp macro="">
        <xdr:nvCxnSpPr>
          <xdr:cNvPr id="642" name="Đường nối Thẳng 641">
            <a:extLst>
              <a:ext uri="{FF2B5EF4-FFF2-40B4-BE49-F238E27FC236}">
                <a16:creationId xmlns:a16="http://schemas.microsoft.com/office/drawing/2014/main" id="{00000000-0008-0000-0500-000082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3" name="Đường nối Thẳng 642">
            <a:extLst>
              <a:ext uri="{FF2B5EF4-FFF2-40B4-BE49-F238E27FC236}">
                <a16:creationId xmlns:a16="http://schemas.microsoft.com/office/drawing/2014/main" id="{00000000-0008-0000-0500-000083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81</xdr:row>
      <xdr:rowOff>42241</xdr:rowOff>
    </xdr:from>
    <xdr:to>
      <xdr:col>11</xdr:col>
      <xdr:colOff>411930</xdr:colOff>
      <xdr:row>81</xdr:row>
      <xdr:rowOff>187513</xdr:rowOff>
    </xdr:to>
    <xdr:grpSp>
      <xdr:nvGrpSpPr>
        <xdr:cNvPr id="644" name="Nhóm 643">
          <a:extLst>
            <a:ext uri="{FF2B5EF4-FFF2-40B4-BE49-F238E27FC236}">
              <a16:creationId xmlns:a16="http://schemas.microsoft.com/office/drawing/2014/main" id="{00000000-0008-0000-0500-000084020000}"/>
            </a:ext>
          </a:extLst>
        </xdr:cNvPr>
        <xdr:cNvGrpSpPr/>
      </xdr:nvGrpSpPr>
      <xdr:grpSpPr>
        <a:xfrm>
          <a:off x="6815522" y="20085562"/>
          <a:ext cx="127837" cy="145272"/>
          <a:chOff x="9930562" y="2326727"/>
          <a:chExt cx="127837" cy="181302"/>
        </a:xfrm>
      </xdr:grpSpPr>
      <xdr:cxnSp macro="">
        <xdr:nvCxnSpPr>
          <xdr:cNvPr id="645" name="Đường nối Thẳng 644">
            <a:extLst>
              <a:ext uri="{FF2B5EF4-FFF2-40B4-BE49-F238E27FC236}">
                <a16:creationId xmlns:a16="http://schemas.microsoft.com/office/drawing/2014/main" id="{00000000-0008-0000-0500-000085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" name="Đường nối Thẳng 645">
            <a:extLst>
              <a:ext uri="{FF2B5EF4-FFF2-40B4-BE49-F238E27FC236}">
                <a16:creationId xmlns:a16="http://schemas.microsoft.com/office/drawing/2014/main" id="{00000000-0008-0000-0500-000086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82</xdr:row>
      <xdr:rowOff>42241</xdr:rowOff>
    </xdr:from>
    <xdr:to>
      <xdr:col>11</xdr:col>
      <xdr:colOff>411930</xdr:colOff>
      <xdr:row>82</xdr:row>
      <xdr:rowOff>187513</xdr:rowOff>
    </xdr:to>
    <xdr:grpSp>
      <xdr:nvGrpSpPr>
        <xdr:cNvPr id="647" name="Nhóm 646">
          <a:extLst>
            <a:ext uri="{FF2B5EF4-FFF2-40B4-BE49-F238E27FC236}">
              <a16:creationId xmlns:a16="http://schemas.microsoft.com/office/drawing/2014/main" id="{00000000-0008-0000-0500-000087020000}"/>
            </a:ext>
          </a:extLst>
        </xdr:cNvPr>
        <xdr:cNvGrpSpPr/>
      </xdr:nvGrpSpPr>
      <xdr:grpSpPr>
        <a:xfrm>
          <a:off x="6815522" y="20330491"/>
          <a:ext cx="127837" cy="145272"/>
          <a:chOff x="9930562" y="2326727"/>
          <a:chExt cx="127837" cy="181302"/>
        </a:xfrm>
      </xdr:grpSpPr>
      <xdr:cxnSp macro="">
        <xdr:nvCxnSpPr>
          <xdr:cNvPr id="648" name="Đường nối Thẳng 647">
            <a:extLst>
              <a:ext uri="{FF2B5EF4-FFF2-40B4-BE49-F238E27FC236}">
                <a16:creationId xmlns:a16="http://schemas.microsoft.com/office/drawing/2014/main" id="{00000000-0008-0000-0500-000088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9" name="Đường nối Thẳng 648">
            <a:extLst>
              <a:ext uri="{FF2B5EF4-FFF2-40B4-BE49-F238E27FC236}">
                <a16:creationId xmlns:a16="http://schemas.microsoft.com/office/drawing/2014/main" id="{00000000-0008-0000-0500-000089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83</xdr:row>
      <xdr:rowOff>42241</xdr:rowOff>
    </xdr:from>
    <xdr:to>
      <xdr:col>11</xdr:col>
      <xdr:colOff>411930</xdr:colOff>
      <xdr:row>83</xdr:row>
      <xdr:rowOff>187513</xdr:rowOff>
    </xdr:to>
    <xdr:grpSp>
      <xdr:nvGrpSpPr>
        <xdr:cNvPr id="650" name="Nhóm 649">
          <a:extLst>
            <a:ext uri="{FF2B5EF4-FFF2-40B4-BE49-F238E27FC236}">
              <a16:creationId xmlns:a16="http://schemas.microsoft.com/office/drawing/2014/main" id="{00000000-0008-0000-0500-00008A020000}"/>
            </a:ext>
          </a:extLst>
        </xdr:cNvPr>
        <xdr:cNvGrpSpPr/>
      </xdr:nvGrpSpPr>
      <xdr:grpSpPr>
        <a:xfrm>
          <a:off x="6815522" y="20575420"/>
          <a:ext cx="127837" cy="145272"/>
          <a:chOff x="9930562" y="2326727"/>
          <a:chExt cx="127837" cy="181302"/>
        </a:xfrm>
      </xdr:grpSpPr>
      <xdr:cxnSp macro="">
        <xdr:nvCxnSpPr>
          <xdr:cNvPr id="651" name="Đường nối Thẳng 650">
            <a:extLst>
              <a:ext uri="{FF2B5EF4-FFF2-40B4-BE49-F238E27FC236}">
                <a16:creationId xmlns:a16="http://schemas.microsoft.com/office/drawing/2014/main" id="{00000000-0008-0000-0500-00008B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" name="Đường nối Thẳng 651">
            <a:extLst>
              <a:ext uri="{FF2B5EF4-FFF2-40B4-BE49-F238E27FC236}">
                <a16:creationId xmlns:a16="http://schemas.microsoft.com/office/drawing/2014/main" id="{00000000-0008-0000-0500-00008C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86</xdr:row>
      <xdr:rowOff>42241</xdr:rowOff>
    </xdr:from>
    <xdr:to>
      <xdr:col>11</xdr:col>
      <xdr:colOff>411930</xdr:colOff>
      <xdr:row>86</xdr:row>
      <xdr:rowOff>187513</xdr:rowOff>
    </xdr:to>
    <xdr:grpSp>
      <xdr:nvGrpSpPr>
        <xdr:cNvPr id="656" name="Nhóm 655">
          <a:extLst>
            <a:ext uri="{FF2B5EF4-FFF2-40B4-BE49-F238E27FC236}">
              <a16:creationId xmlns:a16="http://schemas.microsoft.com/office/drawing/2014/main" id="{00000000-0008-0000-0500-000090020000}"/>
            </a:ext>
          </a:extLst>
        </xdr:cNvPr>
        <xdr:cNvGrpSpPr/>
      </xdr:nvGrpSpPr>
      <xdr:grpSpPr>
        <a:xfrm>
          <a:off x="6815522" y="21310205"/>
          <a:ext cx="127837" cy="145272"/>
          <a:chOff x="9930562" y="2326727"/>
          <a:chExt cx="127837" cy="181302"/>
        </a:xfrm>
      </xdr:grpSpPr>
      <xdr:cxnSp macro="">
        <xdr:nvCxnSpPr>
          <xdr:cNvPr id="657" name="Đường nối Thẳng 656">
            <a:extLst>
              <a:ext uri="{FF2B5EF4-FFF2-40B4-BE49-F238E27FC236}">
                <a16:creationId xmlns:a16="http://schemas.microsoft.com/office/drawing/2014/main" id="{00000000-0008-0000-0500-000091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8" name="Đường nối Thẳng 657">
            <a:extLst>
              <a:ext uri="{FF2B5EF4-FFF2-40B4-BE49-F238E27FC236}">
                <a16:creationId xmlns:a16="http://schemas.microsoft.com/office/drawing/2014/main" id="{00000000-0008-0000-0500-000092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88</xdr:row>
      <xdr:rowOff>42241</xdr:rowOff>
    </xdr:from>
    <xdr:to>
      <xdr:col>11</xdr:col>
      <xdr:colOff>411930</xdr:colOff>
      <xdr:row>88</xdr:row>
      <xdr:rowOff>187513</xdr:rowOff>
    </xdr:to>
    <xdr:grpSp>
      <xdr:nvGrpSpPr>
        <xdr:cNvPr id="659" name="Nhóm 658">
          <a:extLst>
            <a:ext uri="{FF2B5EF4-FFF2-40B4-BE49-F238E27FC236}">
              <a16:creationId xmlns:a16="http://schemas.microsoft.com/office/drawing/2014/main" id="{00000000-0008-0000-0500-000093020000}"/>
            </a:ext>
          </a:extLst>
        </xdr:cNvPr>
        <xdr:cNvGrpSpPr/>
      </xdr:nvGrpSpPr>
      <xdr:grpSpPr>
        <a:xfrm>
          <a:off x="6815522" y="21800062"/>
          <a:ext cx="127837" cy="145272"/>
          <a:chOff x="9930562" y="2326727"/>
          <a:chExt cx="127837" cy="181302"/>
        </a:xfrm>
      </xdr:grpSpPr>
      <xdr:cxnSp macro="">
        <xdr:nvCxnSpPr>
          <xdr:cNvPr id="660" name="Đường nối Thẳng 659">
            <a:extLst>
              <a:ext uri="{FF2B5EF4-FFF2-40B4-BE49-F238E27FC236}">
                <a16:creationId xmlns:a16="http://schemas.microsoft.com/office/drawing/2014/main" id="{00000000-0008-0000-0500-000094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1" name="Đường nối Thẳng 660">
            <a:extLst>
              <a:ext uri="{FF2B5EF4-FFF2-40B4-BE49-F238E27FC236}">
                <a16:creationId xmlns:a16="http://schemas.microsoft.com/office/drawing/2014/main" id="{00000000-0008-0000-0500-000095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89</xdr:row>
      <xdr:rowOff>42241</xdr:rowOff>
    </xdr:from>
    <xdr:to>
      <xdr:col>11</xdr:col>
      <xdr:colOff>411930</xdr:colOff>
      <xdr:row>89</xdr:row>
      <xdr:rowOff>187513</xdr:rowOff>
    </xdr:to>
    <xdr:grpSp>
      <xdr:nvGrpSpPr>
        <xdr:cNvPr id="662" name="Nhóm 661">
          <a:extLst>
            <a:ext uri="{FF2B5EF4-FFF2-40B4-BE49-F238E27FC236}">
              <a16:creationId xmlns:a16="http://schemas.microsoft.com/office/drawing/2014/main" id="{00000000-0008-0000-0500-000096020000}"/>
            </a:ext>
          </a:extLst>
        </xdr:cNvPr>
        <xdr:cNvGrpSpPr/>
      </xdr:nvGrpSpPr>
      <xdr:grpSpPr>
        <a:xfrm>
          <a:off x="6815522" y="22044991"/>
          <a:ext cx="127837" cy="145272"/>
          <a:chOff x="9930562" y="2326727"/>
          <a:chExt cx="127837" cy="181302"/>
        </a:xfrm>
      </xdr:grpSpPr>
      <xdr:cxnSp macro="">
        <xdr:nvCxnSpPr>
          <xdr:cNvPr id="663" name="Đường nối Thẳng 662">
            <a:extLst>
              <a:ext uri="{FF2B5EF4-FFF2-40B4-BE49-F238E27FC236}">
                <a16:creationId xmlns:a16="http://schemas.microsoft.com/office/drawing/2014/main" id="{00000000-0008-0000-0500-000097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4" name="Đường nối Thẳng 663">
            <a:extLst>
              <a:ext uri="{FF2B5EF4-FFF2-40B4-BE49-F238E27FC236}">
                <a16:creationId xmlns:a16="http://schemas.microsoft.com/office/drawing/2014/main" id="{00000000-0008-0000-0500-000098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91</xdr:row>
      <xdr:rowOff>42241</xdr:rowOff>
    </xdr:from>
    <xdr:to>
      <xdr:col>11</xdr:col>
      <xdr:colOff>411930</xdr:colOff>
      <xdr:row>91</xdr:row>
      <xdr:rowOff>187513</xdr:rowOff>
    </xdr:to>
    <xdr:grpSp>
      <xdr:nvGrpSpPr>
        <xdr:cNvPr id="665" name="Nhóm 664">
          <a:extLst>
            <a:ext uri="{FF2B5EF4-FFF2-40B4-BE49-F238E27FC236}">
              <a16:creationId xmlns:a16="http://schemas.microsoft.com/office/drawing/2014/main" id="{00000000-0008-0000-0500-000099020000}"/>
            </a:ext>
          </a:extLst>
        </xdr:cNvPr>
        <xdr:cNvGrpSpPr/>
      </xdr:nvGrpSpPr>
      <xdr:grpSpPr>
        <a:xfrm>
          <a:off x="6815522" y="22534848"/>
          <a:ext cx="127837" cy="145272"/>
          <a:chOff x="9930562" y="2326727"/>
          <a:chExt cx="127837" cy="181302"/>
        </a:xfrm>
      </xdr:grpSpPr>
      <xdr:cxnSp macro="">
        <xdr:nvCxnSpPr>
          <xdr:cNvPr id="666" name="Đường nối Thẳng 665">
            <a:extLst>
              <a:ext uri="{FF2B5EF4-FFF2-40B4-BE49-F238E27FC236}">
                <a16:creationId xmlns:a16="http://schemas.microsoft.com/office/drawing/2014/main" id="{00000000-0008-0000-0500-00009A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7" name="Đường nối Thẳng 666">
            <a:extLst>
              <a:ext uri="{FF2B5EF4-FFF2-40B4-BE49-F238E27FC236}">
                <a16:creationId xmlns:a16="http://schemas.microsoft.com/office/drawing/2014/main" id="{00000000-0008-0000-0500-00009B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92</xdr:row>
      <xdr:rowOff>42241</xdr:rowOff>
    </xdr:from>
    <xdr:to>
      <xdr:col>11</xdr:col>
      <xdr:colOff>411930</xdr:colOff>
      <xdr:row>92</xdr:row>
      <xdr:rowOff>187513</xdr:rowOff>
    </xdr:to>
    <xdr:grpSp>
      <xdr:nvGrpSpPr>
        <xdr:cNvPr id="668" name="Nhóm 667">
          <a:extLst>
            <a:ext uri="{FF2B5EF4-FFF2-40B4-BE49-F238E27FC236}">
              <a16:creationId xmlns:a16="http://schemas.microsoft.com/office/drawing/2014/main" id="{00000000-0008-0000-0500-00009C020000}"/>
            </a:ext>
          </a:extLst>
        </xdr:cNvPr>
        <xdr:cNvGrpSpPr/>
      </xdr:nvGrpSpPr>
      <xdr:grpSpPr>
        <a:xfrm>
          <a:off x="6815522" y="22779777"/>
          <a:ext cx="127837" cy="145272"/>
          <a:chOff x="9930562" y="2326727"/>
          <a:chExt cx="127837" cy="181302"/>
        </a:xfrm>
      </xdr:grpSpPr>
      <xdr:cxnSp macro="">
        <xdr:nvCxnSpPr>
          <xdr:cNvPr id="669" name="Đường nối Thẳng 668">
            <a:extLst>
              <a:ext uri="{FF2B5EF4-FFF2-40B4-BE49-F238E27FC236}">
                <a16:creationId xmlns:a16="http://schemas.microsoft.com/office/drawing/2014/main" id="{00000000-0008-0000-0500-00009D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0" name="Đường nối Thẳng 669">
            <a:extLst>
              <a:ext uri="{FF2B5EF4-FFF2-40B4-BE49-F238E27FC236}">
                <a16:creationId xmlns:a16="http://schemas.microsoft.com/office/drawing/2014/main" id="{00000000-0008-0000-0500-00009E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93</xdr:row>
      <xdr:rowOff>42241</xdr:rowOff>
    </xdr:from>
    <xdr:to>
      <xdr:col>11</xdr:col>
      <xdr:colOff>411930</xdr:colOff>
      <xdr:row>93</xdr:row>
      <xdr:rowOff>187513</xdr:rowOff>
    </xdr:to>
    <xdr:grpSp>
      <xdr:nvGrpSpPr>
        <xdr:cNvPr id="671" name="Nhóm 670">
          <a:extLst>
            <a:ext uri="{FF2B5EF4-FFF2-40B4-BE49-F238E27FC236}">
              <a16:creationId xmlns:a16="http://schemas.microsoft.com/office/drawing/2014/main" id="{00000000-0008-0000-0500-00009F020000}"/>
            </a:ext>
          </a:extLst>
        </xdr:cNvPr>
        <xdr:cNvGrpSpPr/>
      </xdr:nvGrpSpPr>
      <xdr:grpSpPr>
        <a:xfrm>
          <a:off x="6815522" y="23024705"/>
          <a:ext cx="127837" cy="145272"/>
          <a:chOff x="9930562" y="2326727"/>
          <a:chExt cx="127837" cy="181302"/>
        </a:xfrm>
      </xdr:grpSpPr>
      <xdr:cxnSp macro="">
        <xdr:nvCxnSpPr>
          <xdr:cNvPr id="672" name="Đường nối Thẳng 671">
            <a:extLst>
              <a:ext uri="{FF2B5EF4-FFF2-40B4-BE49-F238E27FC236}">
                <a16:creationId xmlns:a16="http://schemas.microsoft.com/office/drawing/2014/main" id="{00000000-0008-0000-0500-0000A0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3" name="Đường nối Thẳng 672">
            <a:extLst>
              <a:ext uri="{FF2B5EF4-FFF2-40B4-BE49-F238E27FC236}">
                <a16:creationId xmlns:a16="http://schemas.microsoft.com/office/drawing/2014/main" id="{00000000-0008-0000-0500-0000A1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95</xdr:row>
      <xdr:rowOff>42241</xdr:rowOff>
    </xdr:from>
    <xdr:to>
      <xdr:col>11</xdr:col>
      <xdr:colOff>411930</xdr:colOff>
      <xdr:row>95</xdr:row>
      <xdr:rowOff>187513</xdr:rowOff>
    </xdr:to>
    <xdr:grpSp>
      <xdr:nvGrpSpPr>
        <xdr:cNvPr id="674" name="Nhóm 673">
          <a:extLst>
            <a:ext uri="{FF2B5EF4-FFF2-40B4-BE49-F238E27FC236}">
              <a16:creationId xmlns:a16="http://schemas.microsoft.com/office/drawing/2014/main" id="{00000000-0008-0000-0500-0000A2020000}"/>
            </a:ext>
          </a:extLst>
        </xdr:cNvPr>
        <xdr:cNvGrpSpPr/>
      </xdr:nvGrpSpPr>
      <xdr:grpSpPr>
        <a:xfrm>
          <a:off x="6815522" y="23514562"/>
          <a:ext cx="127837" cy="145272"/>
          <a:chOff x="9930562" y="2326727"/>
          <a:chExt cx="127837" cy="181302"/>
        </a:xfrm>
      </xdr:grpSpPr>
      <xdr:cxnSp macro="">
        <xdr:nvCxnSpPr>
          <xdr:cNvPr id="675" name="Đường nối Thẳng 674">
            <a:extLst>
              <a:ext uri="{FF2B5EF4-FFF2-40B4-BE49-F238E27FC236}">
                <a16:creationId xmlns:a16="http://schemas.microsoft.com/office/drawing/2014/main" id="{00000000-0008-0000-0500-0000A3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6" name="Đường nối Thẳng 675">
            <a:extLst>
              <a:ext uri="{FF2B5EF4-FFF2-40B4-BE49-F238E27FC236}">
                <a16:creationId xmlns:a16="http://schemas.microsoft.com/office/drawing/2014/main" id="{00000000-0008-0000-0500-0000A4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99</xdr:row>
      <xdr:rowOff>42241</xdr:rowOff>
    </xdr:from>
    <xdr:to>
      <xdr:col>11</xdr:col>
      <xdr:colOff>411930</xdr:colOff>
      <xdr:row>99</xdr:row>
      <xdr:rowOff>187513</xdr:rowOff>
    </xdr:to>
    <xdr:grpSp>
      <xdr:nvGrpSpPr>
        <xdr:cNvPr id="680" name="Nhóm 679">
          <a:extLst>
            <a:ext uri="{FF2B5EF4-FFF2-40B4-BE49-F238E27FC236}">
              <a16:creationId xmlns:a16="http://schemas.microsoft.com/office/drawing/2014/main" id="{00000000-0008-0000-0500-0000A8020000}"/>
            </a:ext>
          </a:extLst>
        </xdr:cNvPr>
        <xdr:cNvGrpSpPr/>
      </xdr:nvGrpSpPr>
      <xdr:grpSpPr>
        <a:xfrm>
          <a:off x="6815522" y="24494277"/>
          <a:ext cx="127837" cy="145272"/>
          <a:chOff x="9930562" y="2326727"/>
          <a:chExt cx="127837" cy="181302"/>
        </a:xfrm>
      </xdr:grpSpPr>
      <xdr:cxnSp macro="">
        <xdr:nvCxnSpPr>
          <xdr:cNvPr id="681" name="Đường nối Thẳng 680">
            <a:extLst>
              <a:ext uri="{FF2B5EF4-FFF2-40B4-BE49-F238E27FC236}">
                <a16:creationId xmlns:a16="http://schemas.microsoft.com/office/drawing/2014/main" id="{00000000-0008-0000-0500-0000A9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" name="Đường nối Thẳng 681">
            <a:extLst>
              <a:ext uri="{FF2B5EF4-FFF2-40B4-BE49-F238E27FC236}">
                <a16:creationId xmlns:a16="http://schemas.microsoft.com/office/drawing/2014/main" id="{00000000-0008-0000-0500-0000AA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100</xdr:row>
      <xdr:rowOff>42241</xdr:rowOff>
    </xdr:from>
    <xdr:to>
      <xdr:col>11</xdr:col>
      <xdr:colOff>411930</xdr:colOff>
      <xdr:row>100</xdr:row>
      <xdr:rowOff>187513</xdr:rowOff>
    </xdr:to>
    <xdr:grpSp>
      <xdr:nvGrpSpPr>
        <xdr:cNvPr id="683" name="Nhóm 682">
          <a:extLst>
            <a:ext uri="{FF2B5EF4-FFF2-40B4-BE49-F238E27FC236}">
              <a16:creationId xmlns:a16="http://schemas.microsoft.com/office/drawing/2014/main" id="{00000000-0008-0000-0500-0000AB020000}"/>
            </a:ext>
          </a:extLst>
        </xdr:cNvPr>
        <xdr:cNvGrpSpPr/>
      </xdr:nvGrpSpPr>
      <xdr:grpSpPr>
        <a:xfrm>
          <a:off x="6815522" y="24739205"/>
          <a:ext cx="127837" cy="145272"/>
          <a:chOff x="9930562" y="2326727"/>
          <a:chExt cx="127837" cy="181302"/>
        </a:xfrm>
      </xdr:grpSpPr>
      <xdr:cxnSp macro="">
        <xdr:nvCxnSpPr>
          <xdr:cNvPr id="684" name="Đường nối Thẳng 683">
            <a:extLst>
              <a:ext uri="{FF2B5EF4-FFF2-40B4-BE49-F238E27FC236}">
                <a16:creationId xmlns:a16="http://schemas.microsoft.com/office/drawing/2014/main" id="{00000000-0008-0000-0500-0000AC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" name="Đường nối Thẳng 684">
            <a:extLst>
              <a:ext uri="{FF2B5EF4-FFF2-40B4-BE49-F238E27FC236}">
                <a16:creationId xmlns:a16="http://schemas.microsoft.com/office/drawing/2014/main" id="{00000000-0008-0000-0500-0000AD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105</xdr:row>
      <xdr:rowOff>42241</xdr:rowOff>
    </xdr:from>
    <xdr:to>
      <xdr:col>11</xdr:col>
      <xdr:colOff>411930</xdr:colOff>
      <xdr:row>105</xdr:row>
      <xdr:rowOff>187513</xdr:rowOff>
    </xdr:to>
    <xdr:grpSp>
      <xdr:nvGrpSpPr>
        <xdr:cNvPr id="686" name="Nhóm 685">
          <a:extLst>
            <a:ext uri="{FF2B5EF4-FFF2-40B4-BE49-F238E27FC236}">
              <a16:creationId xmlns:a16="http://schemas.microsoft.com/office/drawing/2014/main" id="{00000000-0008-0000-0500-0000AE020000}"/>
            </a:ext>
          </a:extLst>
        </xdr:cNvPr>
        <xdr:cNvGrpSpPr/>
      </xdr:nvGrpSpPr>
      <xdr:grpSpPr>
        <a:xfrm>
          <a:off x="6815522" y="25963848"/>
          <a:ext cx="127837" cy="145272"/>
          <a:chOff x="9930562" y="2326727"/>
          <a:chExt cx="127837" cy="181302"/>
        </a:xfrm>
      </xdr:grpSpPr>
      <xdr:cxnSp macro="">
        <xdr:nvCxnSpPr>
          <xdr:cNvPr id="687" name="Đường nối Thẳng 686">
            <a:extLst>
              <a:ext uri="{FF2B5EF4-FFF2-40B4-BE49-F238E27FC236}">
                <a16:creationId xmlns:a16="http://schemas.microsoft.com/office/drawing/2014/main" id="{00000000-0008-0000-0500-0000AF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" name="Đường nối Thẳng 687">
            <a:extLst>
              <a:ext uri="{FF2B5EF4-FFF2-40B4-BE49-F238E27FC236}">
                <a16:creationId xmlns:a16="http://schemas.microsoft.com/office/drawing/2014/main" id="{00000000-0008-0000-0500-0000B0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101</xdr:row>
      <xdr:rowOff>42241</xdr:rowOff>
    </xdr:from>
    <xdr:to>
      <xdr:col>11</xdr:col>
      <xdr:colOff>411930</xdr:colOff>
      <xdr:row>101</xdr:row>
      <xdr:rowOff>187513</xdr:rowOff>
    </xdr:to>
    <xdr:grpSp>
      <xdr:nvGrpSpPr>
        <xdr:cNvPr id="689" name="Nhóm 688">
          <a:extLst>
            <a:ext uri="{FF2B5EF4-FFF2-40B4-BE49-F238E27FC236}">
              <a16:creationId xmlns:a16="http://schemas.microsoft.com/office/drawing/2014/main" id="{00000000-0008-0000-0500-0000B1020000}"/>
            </a:ext>
          </a:extLst>
        </xdr:cNvPr>
        <xdr:cNvGrpSpPr/>
      </xdr:nvGrpSpPr>
      <xdr:grpSpPr>
        <a:xfrm>
          <a:off x="6815522" y="24984134"/>
          <a:ext cx="127837" cy="145272"/>
          <a:chOff x="9930562" y="2326727"/>
          <a:chExt cx="127837" cy="181302"/>
        </a:xfrm>
      </xdr:grpSpPr>
      <xdr:cxnSp macro="">
        <xdr:nvCxnSpPr>
          <xdr:cNvPr id="690" name="Đường nối Thẳng 689">
            <a:extLst>
              <a:ext uri="{FF2B5EF4-FFF2-40B4-BE49-F238E27FC236}">
                <a16:creationId xmlns:a16="http://schemas.microsoft.com/office/drawing/2014/main" id="{00000000-0008-0000-0500-0000B2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" name="Đường nối Thẳng 690">
            <a:extLst>
              <a:ext uri="{FF2B5EF4-FFF2-40B4-BE49-F238E27FC236}">
                <a16:creationId xmlns:a16="http://schemas.microsoft.com/office/drawing/2014/main" id="{00000000-0008-0000-0500-0000B3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102</xdr:row>
      <xdr:rowOff>42241</xdr:rowOff>
    </xdr:from>
    <xdr:to>
      <xdr:col>11</xdr:col>
      <xdr:colOff>411930</xdr:colOff>
      <xdr:row>102</xdr:row>
      <xdr:rowOff>187513</xdr:rowOff>
    </xdr:to>
    <xdr:grpSp>
      <xdr:nvGrpSpPr>
        <xdr:cNvPr id="692" name="Nhóm 691">
          <a:extLst>
            <a:ext uri="{FF2B5EF4-FFF2-40B4-BE49-F238E27FC236}">
              <a16:creationId xmlns:a16="http://schemas.microsoft.com/office/drawing/2014/main" id="{00000000-0008-0000-0500-0000B4020000}"/>
            </a:ext>
          </a:extLst>
        </xdr:cNvPr>
        <xdr:cNvGrpSpPr/>
      </xdr:nvGrpSpPr>
      <xdr:grpSpPr>
        <a:xfrm>
          <a:off x="6815522" y="25229062"/>
          <a:ext cx="127837" cy="145272"/>
          <a:chOff x="9930562" y="2326727"/>
          <a:chExt cx="127837" cy="181302"/>
        </a:xfrm>
      </xdr:grpSpPr>
      <xdr:cxnSp macro="">
        <xdr:nvCxnSpPr>
          <xdr:cNvPr id="693" name="Đường nối Thẳng 692">
            <a:extLst>
              <a:ext uri="{FF2B5EF4-FFF2-40B4-BE49-F238E27FC236}">
                <a16:creationId xmlns:a16="http://schemas.microsoft.com/office/drawing/2014/main" id="{00000000-0008-0000-0500-0000B5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4" name="Đường nối Thẳng 693">
            <a:extLst>
              <a:ext uri="{FF2B5EF4-FFF2-40B4-BE49-F238E27FC236}">
                <a16:creationId xmlns:a16="http://schemas.microsoft.com/office/drawing/2014/main" id="{00000000-0008-0000-0500-0000B6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103</xdr:row>
      <xdr:rowOff>42241</xdr:rowOff>
    </xdr:from>
    <xdr:to>
      <xdr:col>11</xdr:col>
      <xdr:colOff>411930</xdr:colOff>
      <xdr:row>103</xdr:row>
      <xdr:rowOff>187513</xdr:rowOff>
    </xdr:to>
    <xdr:grpSp>
      <xdr:nvGrpSpPr>
        <xdr:cNvPr id="695" name="Nhóm 694">
          <a:extLst>
            <a:ext uri="{FF2B5EF4-FFF2-40B4-BE49-F238E27FC236}">
              <a16:creationId xmlns:a16="http://schemas.microsoft.com/office/drawing/2014/main" id="{00000000-0008-0000-0500-0000B7020000}"/>
            </a:ext>
          </a:extLst>
        </xdr:cNvPr>
        <xdr:cNvGrpSpPr/>
      </xdr:nvGrpSpPr>
      <xdr:grpSpPr>
        <a:xfrm>
          <a:off x="6815522" y="25473991"/>
          <a:ext cx="127837" cy="145272"/>
          <a:chOff x="9930562" y="2326727"/>
          <a:chExt cx="127837" cy="181302"/>
        </a:xfrm>
      </xdr:grpSpPr>
      <xdr:cxnSp macro="">
        <xdr:nvCxnSpPr>
          <xdr:cNvPr id="696" name="Đường nối Thẳng 695">
            <a:extLst>
              <a:ext uri="{FF2B5EF4-FFF2-40B4-BE49-F238E27FC236}">
                <a16:creationId xmlns:a16="http://schemas.microsoft.com/office/drawing/2014/main" id="{00000000-0008-0000-0500-0000B8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7" name="Đường nối Thẳng 696">
            <a:extLst>
              <a:ext uri="{FF2B5EF4-FFF2-40B4-BE49-F238E27FC236}">
                <a16:creationId xmlns:a16="http://schemas.microsoft.com/office/drawing/2014/main" id="{00000000-0008-0000-0500-0000B9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108</xdr:row>
      <xdr:rowOff>42241</xdr:rowOff>
    </xdr:from>
    <xdr:to>
      <xdr:col>11</xdr:col>
      <xdr:colOff>411930</xdr:colOff>
      <xdr:row>108</xdr:row>
      <xdr:rowOff>187513</xdr:rowOff>
    </xdr:to>
    <xdr:grpSp>
      <xdr:nvGrpSpPr>
        <xdr:cNvPr id="698" name="Nhóm 697">
          <a:extLst>
            <a:ext uri="{FF2B5EF4-FFF2-40B4-BE49-F238E27FC236}">
              <a16:creationId xmlns:a16="http://schemas.microsoft.com/office/drawing/2014/main" id="{00000000-0008-0000-0500-0000BA020000}"/>
            </a:ext>
          </a:extLst>
        </xdr:cNvPr>
        <xdr:cNvGrpSpPr/>
      </xdr:nvGrpSpPr>
      <xdr:grpSpPr>
        <a:xfrm>
          <a:off x="6815522" y="26698634"/>
          <a:ext cx="127837" cy="145272"/>
          <a:chOff x="9930562" y="2326727"/>
          <a:chExt cx="127837" cy="181302"/>
        </a:xfrm>
      </xdr:grpSpPr>
      <xdr:cxnSp macro="">
        <xdr:nvCxnSpPr>
          <xdr:cNvPr id="699" name="Đường nối Thẳng 698">
            <a:extLst>
              <a:ext uri="{FF2B5EF4-FFF2-40B4-BE49-F238E27FC236}">
                <a16:creationId xmlns:a16="http://schemas.microsoft.com/office/drawing/2014/main" id="{00000000-0008-0000-0500-0000BB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0" name="Đường nối Thẳng 699">
            <a:extLst>
              <a:ext uri="{FF2B5EF4-FFF2-40B4-BE49-F238E27FC236}">
                <a16:creationId xmlns:a16="http://schemas.microsoft.com/office/drawing/2014/main" id="{00000000-0008-0000-0500-0000BC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109</xdr:row>
      <xdr:rowOff>42241</xdr:rowOff>
    </xdr:from>
    <xdr:to>
      <xdr:col>11</xdr:col>
      <xdr:colOff>411930</xdr:colOff>
      <xdr:row>109</xdr:row>
      <xdr:rowOff>187513</xdr:rowOff>
    </xdr:to>
    <xdr:grpSp>
      <xdr:nvGrpSpPr>
        <xdr:cNvPr id="701" name="Nhóm 700">
          <a:extLst>
            <a:ext uri="{FF2B5EF4-FFF2-40B4-BE49-F238E27FC236}">
              <a16:creationId xmlns:a16="http://schemas.microsoft.com/office/drawing/2014/main" id="{00000000-0008-0000-0500-0000BD020000}"/>
            </a:ext>
          </a:extLst>
        </xdr:cNvPr>
        <xdr:cNvGrpSpPr/>
      </xdr:nvGrpSpPr>
      <xdr:grpSpPr>
        <a:xfrm>
          <a:off x="6815522" y="26943562"/>
          <a:ext cx="127837" cy="145272"/>
          <a:chOff x="9930562" y="2326727"/>
          <a:chExt cx="127837" cy="181302"/>
        </a:xfrm>
      </xdr:grpSpPr>
      <xdr:cxnSp macro="">
        <xdr:nvCxnSpPr>
          <xdr:cNvPr id="702" name="Đường nối Thẳng 701">
            <a:extLst>
              <a:ext uri="{FF2B5EF4-FFF2-40B4-BE49-F238E27FC236}">
                <a16:creationId xmlns:a16="http://schemas.microsoft.com/office/drawing/2014/main" id="{00000000-0008-0000-0500-0000BE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3" name="Đường nối Thẳng 702">
            <a:extLst>
              <a:ext uri="{FF2B5EF4-FFF2-40B4-BE49-F238E27FC236}">
                <a16:creationId xmlns:a16="http://schemas.microsoft.com/office/drawing/2014/main" id="{00000000-0008-0000-0500-0000BF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110</xdr:row>
      <xdr:rowOff>42241</xdr:rowOff>
    </xdr:from>
    <xdr:to>
      <xdr:col>11</xdr:col>
      <xdr:colOff>411930</xdr:colOff>
      <xdr:row>110</xdr:row>
      <xdr:rowOff>187513</xdr:rowOff>
    </xdr:to>
    <xdr:grpSp>
      <xdr:nvGrpSpPr>
        <xdr:cNvPr id="704" name="Nhóm 703">
          <a:extLst>
            <a:ext uri="{FF2B5EF4-FFF2-40B4-BE49-F238E27FC236}">
              <a16:creationId xmlns:a16="http://schemas.microsoft.com/office/drawing/2014/main" id="{00000000-0008-0000-0500-0000C0020000}"/>
            </a:ext>
          </a:extLst>
        </xdr:cNvPr>
        <xdr:cNvGrpSpPr/>
      </xdr:nvGrpSpPr>
      <xdr:grpSpPr>
        <a:xfrm>
          <a:off x="6815522" y="27188491"/>
          <a:ext cx="127837" cy="145272"/>
          <a:chOff x="9930562" y="2326727"/>
          <a:chExt cx="127837" cy="181302"/>
        </a:xfrm>
      </xdr:grpSpPr>
      <xdr:cxnSp macro="">
        <xdr:nvCxnSpPr>
          <xdr:cNvPr id="705" name="Đường nối Thẳng 704">
            <a:extLst>
              <a:ext uri="{FF2B5EF4-FFF2-40B4-BE49-F238E27FC236}">
                <a16:creationId xmlns:a16="http://schemas.microsoft.com/office/drawing/2014/main" id="{00000000-0008-0000-0500-0000C1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6" name="Đường nối Thẳng 705">
            <a:extLst>
              <a:ext uri="{FF2B5EF4-FFF2-40B4-BE49-F238E27FC236}">
                <a16:creationId xmlns:a16="http://schemas.microsoft.com/office/drawing/2014/main" id="{00000000-0008-0000-0500-0000C2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113</xdr:row>
      <xdr:rowOff>42241</xdr:rowOff>
    </xdr:from>
    <xdr:to>
      <xdr:col>11</xdr:col>
      <xdr:colOff>411930</xdr:colOff>
      <xdr:row>113</xdr:row>
      <xdr:rowOff>187513</xdr:rowOff>
    </xdr:to>
    <xdr:grpSp>
      <xdr:nvGrpSpPr>
        <xdr:cNvPr id="707" name="Nhóm 706">
          <a:extLst>
            <a:ext uri="{FF2B5EF4-FFF2-40B4-BE49-F238E27FC236}">
              <a16:creationId xmlns:a16="http://schemas.microsoft.com/office/drawing/2014/main" id="{00000000-0008-0000-0500-0000C3020000}"/>
            </a:ext>
          </a:extLst>
        </xdr:cNvPr>
        <xdr:cNvGrpSpPr/>
      </xdr:nvGrpSpPr>
      <xdr:grpSpPr>
        <a:xfrm>
          <a:off x="6815522" y="27923277"/>
          <a:ext cx="127837" cy="145272"/>
          <a:chOff x="9930562" y="2326727"/>
          <a:chExt cx="127837" cy="181302"/>
        </a:xfrm>
      </xdr:grpSpPr>
      <xdr:cxnSp macro="">
        <xdr:nvCxnSpPr>
          <xdr:cNvPr id="708" name="Đường nối Thẳng 707">
            <a:extLst>
              <a:ext uri="{FF2B5EF4-FFF2-40B4-BE49-F238E27FC236}">
                <a16:creationId xmlns:a16="http://schemas.microsoft.com/office/drawing/2014/main" id="{00000000-0008-0000-0500-0000C4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9" name="Đường nối Thẳng 708">
            <a:extLst>
              <a:ext uri="{FF2B5EF4-FFF2-40B4-BE49-F238E27FC236}">
                <a16:creationId xmlns:a16="http://schemas.microsoft.com/office/drawing/2014/main" id="{00000000-0008-0000-0500-0000C5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16</xdr:row>
      <xdr:rowOff>42241</xdr:rowOff>
    </xdr:from>
    <xdr:to>
      <xdr:col>11</xdr:col>
      <xdr:colOff>411930</xdr:colOff>
      <xdr:row>16</xdr:row>
      <xdr:rowOff>187513</xdr:rowOff>
    </xdr:to>
    <xdr:grpSp>
      <xdr:nvGrpSpPr>
        <xdr:cNvPr id="710" name="Nhóm 709">
          <a:extLst>
            <a:ext uri="{FF2B5EF4-FFF2-40B4-BE49-F238E27FC236}">
              <a16:creationId xmlns:a16="http://schemas.microsoft.com/office/drawing/2014/main" id="{00000000-0008-0000-0500-0000C6020000}"/>
            </a:ext>
          </a:extLst>
        </xdr:cNvPr>
        <xdr:cNvGrpSpPr/>
      </xdr:nvGrpSpPr>
      <xdr:grpSpPr>
        <a:xfrm>
          <a:off x="6815522" y="4165205"/>
          <a:ext cx="127837" cy="145272"/>
          <a:chOff x="9930562" y="2326727"/>
          <a:chExt cx="127837" cy="181302"/>
        </a:xfrm>
      </xdr:grpSpPr>
      <xdr:cxnSp macro="">
        <xdr:nvCxnSpPr>
          <xdr:cNvPr id="711" name="Đường nối Thẳng 710">
            <a:extLst>
              <a:ext uri="{FF2B5EF4-FFF2-40B4-BE49-F238E27FC236}">
                <a16:creationId xmlns:a16="http://schemas.microsoft.com/office/drawing/2014/main" id="{00000000-0008-0000-0500-0000C702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2" name="Đường nối Thẳng 711">
            <a:extLst>
              <a:ext uri="{FF2B5EF4-FFF2-40B4-BE49-F238E27FC236}">
                <a16:creationId xmlns:a16="http://schemas.microsoft.com/office/drawing/2014/main" id="{00000000-0008-0000-0500-0000C8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6</xdr:row>
      <xdr:rowOff>42242</xdr:rowOff>
    </xdr:from>
    <xdr:to>
      <xdr:col>12</xdr:col>
      <xdr:colOff>472909</xdr:colOff>
      <xdr:row>7</xdr:row>
      <xdr:rowOff>0</xdr:rowOff>
    </xdr:to>
    <xdr:grpSp>
      <xdr:nvGrpSpPr>
        <xdr:cNvPr id="740" name="Nhóm 739">
          <a:extLst>
            <a:ext uri="{FF2B5EF4-FFF2-40B4-BE49-F238E27FC236}">
              <a16:creationId xmlns:a16="http://schemas.microsoft.com/office/drawing/2014/main" id="{00000000-0008-0000-0500-0000E4020000}"/>
            </a:ext>
          </a:extLst>
        </xdr:cNvPr>
        <xdr:cNvGrpSpPr/>
      </xdr:nvGrpSpPr>
      <xdr:grpSpPr>
        <a:xfrm>
          <a:off x="7629703" y="1715921"/>
          <a:ext cx="136635" cy="202686"/>
          <a:chOff x="10281744" y="1872155"/>
          <a:chExt cx="136635" cy="181302"/>
        </a:xfrm>
      </xdr:grpSpPr>
      <xdr:cxnSp macro="">
        <xdr:nvCxnSpPr>
          <xdr:cNvPr id="741" name="Đường nối Thẳng 740">
            <a:extLst>
              <a:ext uri="{FF2B5EF4-FFF2-40B4-BE49-F238E27FC236}">
                <a16:creationId xmlns:a16="http://schemas.microsoft.com/office/drawing/2014/main" id="{00000000-0008-0000-0500-0000E5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2" name="Đường nối Thẳng 741">
            <a:extLst>
              <a:ext uri="{FF2B5EF4-FFF2-40B4-BE49-F238E27FC236}">
                <a16:creationId xmlns:a16="http://schemas.microsoft.com/office/drawing/2014/main" id="{00000000-0008-0000-0500-0000E602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7</xdr:row>
      <xdr:rowOff>42242</xdr:rowOff>
    </xdr:from>
    <xdr:to>
      <xdr:col>12</xdr:col>
      <xdr:colOff>472909</xdr:colOff>
      <xdr:row>8</xdr:row>
      <xdr:rowOff>4469</xdr:rowOff>
    </xdr:to>
    <xdr:grpSp>
      <xdr:nvGrpSpPr>
        <xdr:cNvPr id="743" name="Nhóm 742">
          <a:extLst>
            <a:ext uri="{FF2B5EF4-FFF2-40B4-BE49-F238E27FC236}">
              <a16:creationId xmlns:a16="http://schemas.microsoft.com/office/drawing/2014/main" id="{00000000-0008-0000-0500-0000E7020000}"/>
            </a:ext>
          </a:extLst>
        </xdr:cNvPr>
        <xdr:cNvGrpSpPr/>
      </xdr:nvGrpSpPr>
      <xdr:grpSpPr>
        <a:xfrm>
          <a:off x="7629703" y="1960849"/>
          <a:ext cx="136635" cy="207156"/>
          <a:chOff x="10281744" y="1872155"/>
          <a:chExt cx="136635" cy="181302"/>
        </a:xfrm>
      </xdr:grpSpPr>
      <xdr:cxnSp macro="">
        <xdr:nvCxnSpPr>
          <xdr:cNvPr id="744" name="Đường nối Thẳng 743">
            <a:extLst>
              <a:ext uri="{FF2B5EF4-FFF2-40B4-BE49-F238E27FC236}">
                <a16:creationId xmlns:a16="http://schemas.microsoft.com/office/drawing/2014/main" id="{00000000-0008-0000-0500-0000E8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5" name="Đường nối Thẳng 744">
            <a:extLst>
              <a:ext uri="{FF2B5EF4-FFF2-40B4-BE49-F238E27FC236}">
                <a16:creationId xmlns:a16="http://schemas.microsoft.com/office/drawing/2014/main" id="{00000000-0008-0000-0500-0000E902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10</xdr:row>
      <xdr:rowOff>42242</xdr:rowOff>
    </xdr:from>
    <xdr:to>
      <xdr:col>12</xdr:col>
      <xdr:colOff>472909</xdr:colOff>
      <xdr:row>11</xdr:row>
      <xdr:rowOff>4469</xdr:rowOff>
    </xdr:to>
    <xdr:grpSp>
      <xdr:nvGrpSpPr>
        <xdr:cNvPr id="746" name="Nhóm 745">
          <a:extLst>
            <a:ext uri="{FF2B5EF4-FFF2-40B4-BE49-F238E27FC236}">
              <a16:creationId xmlns:a16="http://schemas.microsoft.com/office/drawing/2014/main" id="{00000000-0008-0000-0500-0000EA020000}"/>
            </a:ext>
          </a:extLst>
        </xdr:cNvPr>
        <xdr:cNvGrpSpPr/>
      </xdr:nvGrpSpPr>
      <xdr:grpSpPr>
        <a:xfrm>
          <a:off x="7629703" y="2695635"/>
          <a:ext cx="136635" cy="207155"/>
          <a:chOff x="10281744" y="1872155"/>
          <a:chExt cx="136635" cy="181302"/>
        </a:xfrm>
      </xdr:grpSpPr>
      <xdr:cxnSp macro="">
        <xdr:nvCxnSpPr>
          <xdr:cNvPr id="747" name="Đường nối Thẳng 746">
            <a:extLst>
              <a:ext uri="{FF2B5EF4-FFF2-40B4-BE49-F238E27FC236}">
                <a16:creationId xmlns:a16="http://schemas.microsoft.com/office/drawing/2014/main" id="{00000000-0008-0000-0500-0000EB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8" name="Đường nối Thẳng 747">
            <a:extLst>
              <a:ext uri="{FF2B5EF4-FFF2-40B4-BE49-F238E27FC236}">
                <a16:creationId xmlns:a16="http://schemas.microsoft.com/office/drawing/2014/main" id="{00000000-0008-0000-0500-0000EC02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12</xdr:row>
      <xdr:rowOff>42242</xdr:rowOff>
    </xdr:from>
    <xdr:to>
      <xdr:col>12</xdr:col>
      <xdr:colOff>472909</xdr:colOff>
      <xdr:row>13</xdr:row>
      <xdr:rowOff>4469</xdr:rowOff>
    </xdr:to>
    <xdr:grpSp>
      <xdr:nvGrpSpPr>
        <xdr:cNvPr id="749" name="Nhóm 748">
          <a:extLst>
            <a:ext uri="{FF2B5EF4-FFF2-40B4-BE49-F238E27FC236}">
              <a16:creationId xmlns:a16="http://schemas.microsoft.com/office/drawing/2014/main" id="{00000000-0008-0000-0500-0000ED020000}"/>
            </a:ext>
          </a:extLst>
        </xdr:cNvPr>
        <xdr:cNvGrpSpPr/>
      </xdr:nvGrpSpPr>
      <xdr:grpSpPr>
        <a:xfrm>
          <a:off x="7629703" y="3185492"/>
          <a:ext cx="136635" cy="207156"/>
          <a:chOff x="10281744" y="1872155"/>
          <a:chExt cx="136635" cy="181302"/>
        </a:xfrm>
      </xdr:grpSpPr>
      <xdr:cxnSp macro="">
        <xdr:nvCxnSpPr>
          <xdr:cNvPr id="750" name="Đường nối Thẳng 749">
            <a:extLst>
              <a:ext uri="{FF2B5EF4-FFF2-40B4-BE49-F238E27FC236}">
                <a16:creationId xmlns:a16="http://schemas.microsoft.com/office/drawing/2014/main" id="{00000000-0008-0000-0500-0000EE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1" name="Đường nối Thẳng 750">
            <a:extLst>
              <a:ext uri="{FF2B5EF4-FFF2-40B4-BE49-F238E27FC236}">
                <a16:creationId xmlns:a16="http://schemas.microsoft.com/office/drawing/2014/main" id="{00000000-0008-0000-0500-0000EF02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24</xdr:row>
      <xdr:rowOff>42242</xdr:rowOff>
    </xdr:from>
    <xdr:to>
      <xdr:col>12</xdr:col>
      <xdr:colOff>472909</xdr:colOff>
      <xdr:row>25</xdr:row>
      <xdr:rowOff>4469</xdr:rowOff>
    </xdr:to>
    <xdr:grpSp>
      <xdr:nvGrpSpPr>
        <xdr:cNvPr id="752" name="Nhóm 751">
          <a:extLst>
            <a:ext uri="{FF2B5EF4-FFF2-40B4-BE49-F238E27FC236}">
              <a16:creationId xmlns:a16="http://schemas.microsoft.com/office/drawing/2014/main" id="{00000000-0008-0000-0500-0000F0020000}"/>
            </a:ext>
          </a:extLst>
        </xdr:cNvPr>
        <xdr:cNvGrpSpPr/>
      </xdr:nvGrpSpPr>
      <xdr:grpSpPr>
        <a:xfrm>
          <a:off x="7629703" y="6124635"/>
          <a:ext cx="136635" cy="207155"/>
          <a:chOff x="10281744" y="1872155"/>
          <a:chExt cx="136635" cy="181302"/>
        </a:xfrm>
      </xdr:grpSpPr>
      <xdr:cxnSp macro="">
        <xdr:nvCxnSpPr>
          <xdr:cNvPr id="753" name="Đường nối Thẳng 752">
            <a:extLst>
              <a:ext uri="{FF2B5EF4-FFF2-40B4-BE49-F238E27FC236}">
                <a16:creationId xmlns:a16="http://schemas.microsoft.com/office/drawing/2014/main" id="{00000000-0008-0000-0500-0000F1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4" name="Đường nối Thẳng 753">
            <a:extLst>
              <a:ext uri="{FF2B5EF4-FFF2-40B4-BE49-F238E27FC236}">
                <a16:creationId xmlns:a16="http://schemas.microsoft.com/office/drawing/2014/main" id="{00000000-0008-0000-0500-0000F202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27</xdr:row>
      <xdr:rowOff>42242</xdr:rowOff>
    </xdr:from>
    <xdr:to>
      <xdr:col>12</xdr:col>
      <xdr:colOff>472909</xdr:colOff>
      <xdr:row>28</xdr:row>
      <xdr:rowOff>0</xdr:rowOff>
    </xdr:to>
    <xdr:grpSp>
      <xdr:nvGrpSpPr>
        <xdr:cNvPr id="758" name="Nhóm 757">
          <a:extLst>
            <a:ext uri="{FF2B5EF4-FFF2-40B4-BE49-F238E27FC236}">
              <a16:creationId xmlns:a16="http://schemas.microsoft.com/office/drawing/2014/main" id="{00000000-0008-0000-0500-0000F6020000}"/>
            </a:ext>
          </a:extLst>
        </xdr:cNvPr>
        <xdr:cNvGrpSpPr/>
      </xdr:nvGrpSpPr>
      <xdr:grpSpPr>
        <a:xfrm>
          <a:off x="7629703" y="6859421"/>
          <a:ext cx="136635" cy="202686"/>
          <a:chOff x="10281744" y="1872155"/>
          <a:chExt cx="136635" cy="181302"/>
        </a:xfrm>
      </xdr:grpSpPr>
      <xdr:cxnSp macro="">
        <xdr:nvCxnSpPr>
          <xdr:cNvPr id="759" name="Đường nối Thẳng 758">
            <a:extLst>
              <a:ext uri="{FF2B5EF4-FFF2-40B4-BE49-F238E27FC236}">
                <a16:creationId xmlns:a16="http://schemas.microsoft.com/office/drawing/2014/main" id="{00000000-0008-0000-0500-0000F7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0" name="Đường nối Thẳng 759">
            <a:extLst>
              <a:ext uri="{FF2B5EF4-FFF2-40B4-BE49-F238E27FC236}">
                <a16:creationId xmlns:a16="http://schemas.microsoft.com/office/drawing/2014/main" id="{00000000-0008-0000-0500-0000F802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29</xdr:row>
      <xdr:rowOff>42242</xdr:rowOff>
    </xdr:from>
    <xdr:to>
      <xdr:col>12</xdr:col>
      <xdr:colOff>472909</xdr:colOff>
      <xdr:row>30</xdr:row>
      <xdr:rowOff>4469</xdr:rowOff>
    </xdr:to>
    <xdr:grpSp>
      <xdr:nvGrpSpPr>
        <xdr:cNvPr id="761" name="Nhóm 760">
          <a:extLst>
            <a:ext uri="{FF2B5EF4-FFF2-40B4-BE49-F238E27FC236}">
              <a16:creationId xmlns:a16="http://schemas.microsoft.com/office/drawing/2014/main" id="{00000000-0008-0000-0500-0000F9020000}"/>
            </a:ext>
          </a:extLst>
        </xdr:cNvPr>
        <xdr:cNvGrpSpPr/>
      </xdr:nvGrpSpPr>
      <xdr:grpSpPr>
        <a:xfrm>
          <a:off x="7629703" y="7349278"/>
          <a:ext cx="136635" cy="207155"/>
          <a:chOff x="10281744" y="1872155"/>
          <a:chExt cx="136635" cy="181302"/>
        </a:xfrm>
      </xdr:grpSpPr>
      <xdr:cxnSp macro="">
        <xdr:nvCxnSpPr>
          <xdr:cNvPr id="762" name="Đường nối Thẳng 761">
            <a:extLst>
              <a:ext uri="{FF2B5EF4-FFF2-40B4-BE49-F238E27FC236}">
                <a16:creationId xmlns:a16="http://schemas.microsoft.com/office/drawing/2014/main" id="{00000000-0008-0000-0500-0000FA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3" name="Đường nối Thẳng 762">
            <a:extLst>
              <a:ext uri="{FF2B5EF4-FFF2-40B4-BE49-F238E27FC236}">
                <a16:creationId xmlns:a16="http://schemas.microsoft.com/office/drawing/2014/main" id="{00000000-0008-0000-0500-0000FB02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30</xdr:row>
      <xdr:rowOff>42242</xdr:rowOff>
    </xdr:from>
    <xdr:to>
      <xdr:col>12</xdr:col>
      <xdr:colOff>472909</xdr:colOff>
      <xdr:row>31</xdr:row>
      <xdr:rowOff>4469</xdr:rowOff>
    </xdr:to>
    <xdr:grpSp>
      <xdr:nvGrpSpPr>
        <xdr:cNvPr id="764" name="Nhóm 763">
          <a:extLst>
            <a:ext uri="{FF2B5EF4-FFF2-40B4-BE49-F238E27FC236}">
              <a16:creationId xmlns:a16="http://schemas.microsoft.com/office/drawing/2014/main" id="{00000000-0008-0000-0500-0000FC020000}"/>
            </a:ext>
          </a:extLst>
        </xdr:cNvPr>
        <xdr:cNvGrpSpPr/>
      </xdr:nvGrpSpPr>
      <xdr:grpSpPr>
        <a:xfrm>
          <a:off x="7629703" y="7594206"/>
          <a:ext cx="136635" cy="207156"/>
          <a:chOff x="10281744" y="1872155"/>
          <a:chExt cx="136635" cy="181302"/>
        </a:xfrm>
      </xdr:grpSpPr>
      <xdr:cxnSp macro="">
        <xdr:nvCxnSpPr>
          <xdr:cNvPr id="765" name="Đường nối Thẳng 764">
            <a:extLst>
              <a:ext uri="{FF2B5EF4-FFF2-40B4-BE49-F238E27FC236}">
                <a16:creationId xmlns:a16="http://schemas.microsoft.com/office/drawing/2014/main" id="{00000000-0008-0000-0500-0000FD02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6" name="Đường nối Thẳng 765">
            <a:extLst>
              <a:ext uri="{FF2B5EF4-FFF2-40B4-BE49-F238E27FC236}">
                <a16:creationId xmlns:a16="http://schemas.microsoft.com/office/drawing/2014/main" id="{00000000-0008-0000-0500-0000FE02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37</xdr:row>
      <xdr:rowOff>42242</xdr:rowOff>
    </xdr:from>
    <xdr:to>
      <xdr:col>12</xdr:col>
      <xdr:colOff>472909</xdr:colOff>
      <xdr:row>38</xdr:row>
      <xdr:rowOff>4469</xdr:rowOff>
    </xdr:to>
    <xdr:grpSp>
      <xdr:nvGrpSpPr>
        <xdr:cNvPr id="767" name="Nhóm 766">
          <a:extLst>
            <a:ext uri="{FF2B5EF4-FFF2-40B4-BE49-F238E27FC236}">
              <a16:creationId xmlns:a16="http://schemas.microsoft.com/office/drawing/2014/main" id="{00000000-0008-0000-0500-0000FF020000}"/>
            </a:ext>
          </a:extLst>
        </xdr:cNvPr>
        <xdr:cNvGrpSpPr/>
      </xdr:nvGrpSpPr>
      <xdr:grpSpPr>
        <a:xfrm>
          <a:off x="7629703" y="9308706"/>
          <a:ext cx="136635" cy="207156"/>
          <a:chOff x="10281744" y="1872155"/>
          <a:chExt cx="136635" cy="181302"/>
        </a:xfrm>
      </xdr:grpSpPr>
      <xdr:cxnSp macro="">
        <xdr:nvCxnSpPr>
          <xdr:cNvPr id="768" name="Đường nối Thẳng 767">
            <a:extLst>
              <a:ext uri="{FF2B5EF4-FFF2-40B4-BE49-F238E27FC236}">
                <a16:creationId xmlns:a16="http://schemas.microsoft.com/office/drawing/2014/main" id="{00000000-0008-0000-0500-000000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9" name="Đường nối Thẳng 768">
            <a:extLst>
              <a:ext uri="{FF2B5EF4-FFF2-40B4-BE49-F238E27FC236}">
                <a16:creationId xmlns:a16="http://schemas.microsoft.com/office/drawing/2014/main" id="{00000000-0008-0000-0500-000001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38</xdr:row>
      <xdr:rowOff>42242</xdr:rowOff>
    </xdr:from>
    <xdr:to>
      <xdr:col>12</xdr:col>
      <xdr:colOff>472909</xdr:colOff>
      <xdr:row>39</xdr:row>
      <xdr:rowOff>4469</xdr:rowOff>
    </xdr:to>
    <xdr:grpSp>
      <xdr:nvGrpSpPr>
        <xdr:cNvPr id="770" name="Nhóm 769">
          <a:extLst>
            <a:ext uri="{FF2B5EF4-FFF2-40B4-BE49-F238E27FC236}">
              <a16:creationId xmlns:a16="http://schemas.microsoft.com/office/drawing/2014/main" id="{00000000-0008-0000-0500-000002030000}"/>
            </a:ext>
          </a:extLst>
        </xdr:cNvPr>
        <xdr:cNvGrpSpPr/>
      </xdr:nvGrpSpPr>
      <xdr:grpSpPr>
        <a:xfrm>
          <a:off x="7629703" y="9553635"/>
          <a:ext cx="136635" cy="207155"/>
          <a:chOff x="10281744" y="1872155"/>
          <a:chExt cx="136635" cy="181302"/>
        </a:xfrm>
      </xdr:grpSpPr>
      <xdr:cxnSp macro="">
        <xdr:nvCxnSpPr>
          <xdr:cNvPr id="771" name="Đường nối Thẳng 770">
            <a:extLst>
              <a:ext uri="{FF2B5EF4-FFF2-40B4-BE49-F238E27FC236}">
                <a16:creationId xmlns:a16="http://schemas.microsoft.com/office/drawing/2014/main" id="{00000000-0008-0000-0500-000003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2" name="Đường nối Thẳng 771">
            <a:extLst>
              <a:ext uri="{FF2B5EF4-FFF2-40B4-BE49-F238E27FC236}">
                <a16:creationId xmlns:a16="http://schemas.microsoft.com/office/drawing/2014/main" id="{00000000-0008-0000-0500-000004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40</xdr:row>
      <xdr:rowOff>42242</xdr:rowOff>
    </xdr:from>
    <xdr:to>
      <xdr:col>12</xdr:col>
      <xdr:colOff>472909</xdr:colOff>
      <xdr:row>41</xdr:row>
      <xdr:rowOff>4469</xdr:rowOff>
    </xdr:to>
    <xdr:grpSp>
      <xdr:nvGrpSpPr>
        <xdr:cNvPr id="773" name="Nhóm 772">
          <a:extLst>
            <a:ext uri="{FF2B5EF4-FFF2-40B4-BE49-F238E27FC236}">
              <a16:creationId xmlns:a16="http://schemas.microsoft.com/office/drawing/2014/main" id="{00000000-0008-0000-0500-000005030000}"/>
            </a:ext>
          </a:extLst>
        </xdr:cNvPr>
        <xdr:cNvGrpSpPr/>
      </xdr:nvGrpSpPr>
      <xdr:grpSpPr>
        <a:xfrm>
          <a:off x="7629703" y="10043492"/>
          <a:ext cx="136635" cy="207156"/>
          <a:chOff x="10281744" y="1872155"/>
          <a:chExt cx="136635" cy="181302"/>
        </a:xfrm>
      </xdr:grpSpPr>
      <xdr:cxnSp macro="">
        <xdr:nvCxnSpPr>
          <xdr:cNvPr id="774" name="Đường nối Thẳng 773">
            <a:extLst>
              <a:ext uri="{FF2B5EF4-FFF2-40B4-BE49-F238E27FC236}">
                <a16:creationId xmlns:a16="http://schemas.microsoft.com/office/drawing/2014/main" id="{00000000-0008-0000-0500-000006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5" name="Đường nối Thẳng 774">
            <a:extLst>
              <a:ext uri="{FF2B5EF4-FFF2-40B4-BE49-F238E27FC236}">
                <a16:creationId xmlns:a16="http://schemas.microsoft.com/office/drawing/2014/main" id="{00000000-0008-0000-0500-000007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42</xdr:row>
      <xdr:rowOff>42242</xdr:rowOff>
    </xdr:from>
    <xdr:to>
      <xdr:col>12</xdr:col>
      <xdr:colOff>472909</xdr:colOff>
      <xdr:row>43</xdr:row>
      <xdr:rowOff>4469</xdr:rowOff>
    </xdr:to>
    <xdr:grpSp>
      <xdr:nvGrpSpPr>
        <xdr:cNvPr id="776" name="Nhóm 775">
          <a:extLst>
            <a:ext uri="{FF2B5EF4-FFF2-40B4-BE49-F238E27FC236}">
              <a16:creationId xmlns:a16="http://schemas.microsoft.com/office/drawing/2014/main" id="{00000000-0008-0000-0500-000008030000}"/>
            </a:ext>
          </a:extLst>
        </xdr:cNvPr>
        <xdr:cNvGrpSpPr/>
      </xdr:nvGrpSpPr>
      <xdr:grpSpPr>
        <a:xfrm>
          <a:off x="7629703" y="10533349"/>
          <a:ext cx="136635" cy="207156"/>
          <a:chOff x="10281744" y="1872155"/>
          <a:chExt cx="136635" cy="181302"/>
        </a:xfrm>
      </xdr:grpSpPr>
      <xdr:cxnSp macro="">
        <xdr:nvCxnSpPr>
          <xdr:cNvPr id="777" name="Đường nối Thẳng 776">
            <a:extLst>
              <a:ext uri="{FF2B5EF4-FFF2-40B4-BE49-F238E27FC236}">
                <a16:creationId xmlns:a16="http://schemas.microsoft.com/office/drawing/2014/main" id="{00000000-0008-0000-0500-000009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8" name="Đường nối Thẳng 777">
            <a:extLst>
              <a:ext uri="{FF2B5EF4-FFF2-40B4-BE49-F238E27FC236}">
                <a16:creationId xmlns:a16="http://schemas.microsoft.com/office/drawing/2014/main" id="{00000000-0008-0000-0500-00000A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45</xdr:row>
      <xdr:rowOff>42242</xdr:rowOff>
    </xdr:from>
    <xdr:to>
      <xdr:col>12</xdr:col>
      <xdr:colOff>472909</xdr:colOff>
      <xdr:row>46</xdr:row>
      <xdr:rowOff>0</xdr:rowOff>
    </xdr:to>
    <xdr:grpSp>
      <xdr:nvGrpSpPr>
        <xdr:cNvPr id="782" name="Nhóm 781">
          <a:extLst>
            <a:ext uri="{FF2B5EF4-FFF2-40B4-BE49-F238E27FC236}">
              <a16:creationId xmlns:a16="http://schemas.microsoft.com/office/drawing/2014/main" id="{00000000-0008-0000-0500-00000E030000}"/>
            </a:ext>
          </a:extLst>
        </xdr:cNvPr>
        <xdr:cNvGrpSpPr/>
      </xdr:nvGrpSpPr>
      <xdr:grpSpPr>
        <a:xfrm>
          <a:off x="7629703" y="11268135"/>
          <a:ext cx="136635" cy="202686"/>
          <a:chOff x="10281744" y="1872155"/>
          <a:chExt cx="136635" cy="181302"/>
        </a:xfrm>
      </xdr:grpSpPr>
      <xdr:cxnSp macro="">
        <xdr:nvCxnSpPr>
          <xdr:cNvPr id="783" name="Đường nối Thẳng 782">
            <a:extLst>
              <a:ext uri="{FF2B5EF4-FFF2-40B4-BE49-F238E27FC236}">
                <a16:creationId xmlns:a16="http://schemas.microsoft.com/office/drawing/2014/main" id="{00000000-0008-0000-0500-00000F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4" name="Đường nối Thẳng 783">
            <a:extLst>
              <a:ext uri="{FF2B5EF4-FFF2-40B4-BE49-F238E27FC236}">
                <a16:creationId xmlns:a16="http://schemas.microsoft.com/office/drawing/2014/main" id="{00000000-0008-0000-0500-000010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52</xdr:row>
      <xdr:rowOff>42242</xdr:rowOff>
    </xdr:from>
    <xdr:to>
      <xdr:col>12</xdr:col>
      <xdr:colOff>472909</xdr:colOff>
      <xdr:row>53</xdr:row>
      <xdr:rowOff>4469</xdr:rowOff>
    </xdr:to>
    <xdr:grpSp>
      <xdr:nvGrpSpPr>
        <xdr:cNvPr id="788" name="Nhóm 787">
          <a:extLst>
            <a:ext uri="{FF2B5EF4-FFF2-40B4-BE49-F238E27FC236}">
              <a16:creationId xmlns:a16="http://schemas.microsoft.com/office/drawing/2014/main" id="{00000000-0008-0000-0500-000014030000}"/>
            </a:ext>
          </a:extLst>
        </xdr:cNvPr>
        <xdr:cNvGrpSpPr/>
      </xdr:nvGrpSpPr>
      <xdr:grpSpPr>
        <a:xfrm>
          <a:off x="7629703" y="12982635"/>
          <a:ext cx="136635" cy="207155"/>
          <a:chOff x="10281744" y="1872155"/>
          <a:chExt cx="136635" cy="181302"/>
        </a:xfrm>
      </xdr:grpSpPr>
      <xdr:cxnSp macro="">
        <xdr:nvCxnSpPr>
          <xdr:cNvPr id="789" name="Đường nối Thẳng 788">
            <a:extLst>
              <a:ext uri="{FF2B5EF4-FFF2-40B4-BE49-F238E27FC236}">
                <a16:creationId xmlns:a16="http://schemas.microsoft.com/office/drawing/2014/main" id="{00000000-0008-0000-0500-000015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0" name="Đường nối Thẳng 789">
            <a:extLst>
              <a:ext uri="{FF2B5EF4-FFF2-40B4-BE49-F238E27FC236}">
                <a16:creationId xmlns:a16="http://schemas.microsoft.com/office/drawing/2014/main" id="{00000000-0008-0000-0500-000016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54</xdr:row>
      <xdr:rowOff>42242</xdr:rowOff>
    </xdr:from>
    <xdr:to>
      <xdr:col>12</xdr:col>
      <xdr:colOff>472909</xdr:colOff>
      <xdr:row>55</xdr:row>
      <xdr:rowOff>4469</xdr:rowOff>
    </xdr:to>
    <xdr:grpSp>
      <xdr:nvGrpSpPr>
        <xdr:cNvPr id="791" name="Nhóm 790">
          <a:extLst>
            <a:ext uri="{FF2B5EF4-FFF2-40B4-BE49-F238E27FC236}">
              <a16:creationId xmlns:a16="http://schemas.microsoft.com/office/drawing/2014/main" id="{00000000-0008-0000-0500-000017030000}"/>
            </a:ext>
          </a:extLst>
        </xdr:cNvPr>
        <xdr:cNvGrpSpPr/>
      </xdr:nvGrpSpPr>
      <xdr:grpSpPr>
        <a:xfrm>
          <a:off x="7629703" y="13472492"/>
          <a:ext cx="136635" cy="207156"/>
          <a:chOff x="10281744" y="1872155"/>
          <a:chExt cx="136635" cy="181302"/>
        </a:xfrm>
      </xdr:grpSpPr>
      <xdr:cxnSp macro="">
        <xdr:nvCxnSpPr>
          <xdr:cNvPr id="792" name="Đường nối Thẳng 791">
            <a:extLst>
              <a:ext uri="{FF2B5EF4-FFF2-40B4-BE49-F238E27FC236}">
                <a16:creationId xmlns:a16="http://schemas.microsoft.com/office/drawing/2014/main" id="{00000000-0008-0000-0500-000018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" name="Đường nối Thẳng 792">
            <a:extLst>
              <a:ext uri="{FF2B5EF4-FFF2-40B4-BE49-F238E27FC236}">
                <a16:creationId xmlns:a16="http://schemas.microsoft.com/office/drawing/2014/main" id="{00000000-0008-0000-0500-000019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57</xdr:row>
      <xdr:rowOff>42242</xdr:rowOff>
    </xdr:from>
    <xdr:to>
      <xdr:col>12</xdr:col>
      <xdr:colOff>472909</xdr:colOff>
      <xdr:row>58</xdr:row>
      <xdr:rowOff>4469</xdr:rowOff>
    </xdr:to>
    <xdr:grpSp>
      <xdr:nvGrpSpPr>
        <xdr:cNvPr id="797" name="Nhóm 796">
          <a:extLst>
            <a:ext uri="{FF2B5EF4-FFF2-40B4-BE49-F238E27FC236}">
              <a16:creationId xmlns:a16="http://schemas.microsoft.com/office/drawing/2014/main" id="{00000000-0008-0000-0500-00001D030000}"/>
            </a:ext>
          </a:extLst>
        </xdr:cNvPr>
        <xdr:cNvGrpSpPr/>
      </xdr:nvGrpSpPr>
      <xdr:grpSpPr>
        <a:xfrm>
          <a:off x="7629703" y="14207278"/>
          <a:ext cx="136635" cy="207155"/>
          <a:chOff x="10281744" y="1872155"/>
          <a:chExt cx="136635" cy="181302"/>
        </a:xfrm>
      </xdr:grpSpPr>
      <xdr:cxnSp macro="">
        <xdr:nvCxnSpPr>
          <xdr:cNvPr id="798" name="Đường nối Thẳng 797">
            <a:extLst>
              <a:ext uri="{FF2B5EF4-FFF2-40B4-BE49-F238E27FC236}">
                <a16:creationId xmlns:a16="http://schemas.microsoft.com/office/drawing/2014/main" id="{00000000-0008-0000-0500-00001E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9" name="Đường nối Thẳng 798">
            <a:extLst>
              <a:ext uri="{FF2B5EF4-FFF2-40B4-BE49-F238E27FC236}">
                <a16:creationId xmlns:a16="http://schemas.microsoft.com/office/drawing/2014/main" id="{00000000-0008-0000-0500-00001F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58</xdr:row>
      <xdr:rowOff>42242</xdr:rowOff>
    </xdr:from>
    <xdr:to>
      <xdr:col>12</xdr:col>
      <xdr:colOff>472909</xdr:colOff>
      <xdr:row>59</xdr:row>
      <xdr:rowOff>0</xdr:rowOff>
    </xdr:to>
    <xdr:grpSp>
      <xdr:nvGrpSpPr>
        <xdr:cNvPr id="800" name="Nhóm 799">
          <a:extLst>
            <a:ext uri="{FF2B5EF4-FFF2-40B4-BE49-F238E27FC236}">
              <a16:creationId xmlns:a16="http://schemas.microsoft.com/office/drawing/2014/main" id="{00000000-0008-0000-0500-000020030000}"/>
            </a:ext>
          </a:extLst>
        </xdr:cNvPr>
        <xdr:cNvGrpSpPr/>
      </xdr:nvGrpSpPr>
      <xdr:grpSpPr>
        <a:xfrm>
          <a:off x="7629703" y="14452206"/>
          <a:ext cx="136635" cy="202687"/>
          <a:chOff x="10281744" y="1872155"/>
          <a:chExt cx="136635" cy="181302"/>
        </a:xfrm>
      </xdr:grpSpPr>
      <xdr:cxnSp macro="">
        <xdr:nvCxnSpPr>
          <xdr:cNvPr id="801" name="Đường nối Thẳng 800">
            <a:extLst>
              <a:ext uri="{FF2B5EF4-FFF2-40B4-BE49-F238E27FC236}">
                <a16:creationId xmlns:a16="http://schemas.microsoft.com/office/drawing/2014/main" id="{00000000-0008-0000-0500-000021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2" name="Đường nối Thẳng 801">
            <a:extLst>
              <a:ext uri="{FF2B5EF4-FFF2-40B4-BE49-F238E27FC236}">
                <a16:creationId xmlns:a16="http://schemas.microsoft.com/office/drawing/2014/main" id="{00000000-0008-0000-0500-000022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61</xdr:row>
      <xdr:rowOff>42242</xdr:rowOff>
    </xdr:from>
    <xdr:to>
      <xdr:col>12</xdr:col>
      <xdr:colOff>472909</xdr:colOff>
      <xdr:row>62</xdr:row>
      <xdr:rowOff>0</xdr:rowOff>
    </xdr:to>
    <xdr:grpSp>
      <xdr:nvGrpSpPr>
        <xdr:cNvPr id="806" name="Nhóm 805">
          <a:extLst>
            <a:ext uri="{FF2B5EF4-FFF2-40B4-BE49-F238E27FC236}">
              <a16:creationId xmlns:a16="http://schemas.microsoft.com/office/drawing/2014/main" id="{00000000-0008-0000-0500-000026030000}"/>
            </a:ext>
          </a:extLst>
        </xdr:cNvPr>
        <xdr:cNvGrpSpPr/>
      </xdr:nvGrpSpPr>
      <xdr:grpSpPr>
        <a:xfrm>
          <a:off x="7629703" y="15186992"/>
          <a:ext cx="136635" cy="202687"/>
          <a:chOff x="10281744" y="1872155"/>
          <a:chExt cx="136635" cy="181302"/>
        </a:xfrm>
      </xdr:grpSpPr>
      <xdr:cxnSp macro="">
        <xdr:nvCxnSpPr>
          <xdr:cNvPr id="807" name="Đường nối Thẳng 806">
            <a:extLst>
              <a:ext uri="{FF2B5EF4-FFF2-40B4-BE49-F238E27FC236}">
                <a16:creationId xmlns:a16="http://schemas.microsoft.com/office/drawing/2014/main" id="{00000000-0008-0000-0500-000027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8" name="Đường nối Thẳng 807">
            <a:extLst>
              <a:ext uri="{FF2B5EF4-FFF2-40B4-BE49-F238E27FC236}">
                <a16:creationId xmlns:a16="http://schemas.microsoft.com/office/drawing/2014/main" id="{00000000-0008-0000-0500-000028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62</xdr:row>
      <xdr:rowOff>42242</xdr:rowOff>
    </xdr:from>
    <xdr:to>
      <xdr:col>12</xdr:col>
      <xdr:colOff>472909</xdr:colOff>
      <xdr:row>63</xdr:row>
      <xdr:rowOff>0</xdr:rowOff>
    </xdr:to>
    <xdr:grpSp>
      <xdr:nvGrpSpPr>
        <xdr:cNvPr id="812" name="Nhóm 811">
          <a:extLst>
            <a:ext uri="{FF2B5EF4-FFF2-40B4-BE49-F238E27FC236}">
              <a16:creationId xmlns:a16="http://schemas.microsoft.com/office/drawing/2014/main" id="{00000000-0008-0000-0500-00002C030000}"/>
            </a:ext>
          </a:extLst>
        </xdr:cNvPr>
        <xdr:cNvGrpSpPr/>
      </xdr:nvGrpSpPr>
      <xdr:grpSpPr>
        <a:xfrm>
          <a:off x="7629703" y="15431921"/>
          <a:ext cx="136635" cy="202686"/>
          <a:chOff x="10281744" y="1872155"/>
          <a:chExt cx="136635" cy="181302"/>
        </a:xfrm>
      </xdr:grpSpPr>
      <xdr:cxnSp macro="">
        <xdr:nvCxnSpPr>
          <xdr:cNvPr id="813" name="Đường nối Thẳng 812">
            <a:extLst>
              <a:ext uri="{FF2B5EF4-FFF2-40B4-BE49-F238E27FC236}">
                <a16:creationId xmlns:a16="http://schemas.microsoft.com/office/drawing/2014/main" id="{00000000-0008-0000-0500-00002D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4" name="Đường nối Thẳng 813">
            <a:extLst>
              <a:ext uri="{FF2B5EF4-FFF2-40B4-BE49-F238E27FC236}">
                <a16:creationId xmlns:a16="http://schemas.microsoft.com/office/drawing/2014/main" id="{00000000-0008-0000-0500-00002E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63</xdr:row>
      <xdr:rowOff>42242</xdr:rowOff>
    </xdr:from>
    <xdr:to>
      <xdr:col>12</xdr:col>
      <xdr:colOff>472909</xdr:colOff>
      <xdr:row>64</xdr:row>
      <xdr:rowOff>4469</xdr:rowOff>
    </xdr:to>
    <xdr:grpSp>
      <xdr:nvGrpSpPr>
        <xdr:cNvPr id="818" name="Nhóm 817">
          <a:extLst>
            <a:ext uri="{FF2B5EF4-FFF2-40B4-BE49-F238E27FC236}">
              <a16:creationId xmlns:a16="http://schemas.microsoft.com/office/drawing/2014/main" id="{00000000-0008-0000-0500-000032030000}"/>
            </a:ext>
          </a:extLst>
        </xdr:cNvPr>
        <xdr:cNvGrpSpPr/>
      </xdr:nvGrpSpPr>
      <xdr:grpSpPr>
        <a:xfrm>
          <a:off x="7629703" y="15676849"/>
          <a:ext cx="136635" cy="207156"/>
          <a:chOff x="10281744" y="1872155"/>
          <a:chExt cx="136635" cy="181302"/>
        </a:xfrm>
      </xdr:grpSpPr>
      <xdr:cxnSp macro="">
        <xdr:nvCxnSpPr>
          <xdr:cNvPr id="819" name="Đường nối Thẳng 818">
            <a:extLst>
              <a:ext uri="{FF2B5EF4-FFF2-40B4-BE49-F238E27FC236}">
                <a16:creationId xmlns:a16="http://schemas.microsoft.com/office/drawing/2014/main" id="{00000000-0008-0000-0500-000033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0" name="Đường nối Thẳng 819">
            <a:extLst>
              <a:ext uri="{FF2B5EF4-FFF2-40B4-BE49-F238E27FC236}">
                <a16:creationId xmlns:a16="http://schemas.microsoft.com/office/drawing/2014/main" id="{00000000-0008-0000-0500-000034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66</xdr:row>
      <xdr:rowOff>42242</xdr:rowOff>
    </xdr:from>
    <xdr:to>
      <xdr:col>12</xdr:col>
      <xdr:colOff>472909</xdr:colOff>
      <xdr:row>67</xdr:row>
      <xdr:rowOff>4469</xdr:rowOff>
    </xdr:to>
    <xdr:grpSp>
      <xdr:nvGrpSpPr>
        <xdr:cNvPr id="821" name="Nhóm 820">
          <a:extLst>
            <a:ext uri="{FF2B5EF4-FFF2-40B4-BE49-F238E27FC236}">
              <a16:creationId xmlns:a16="http://schemas.microsoft.com/office/drawing/2014/main" id="{00000000-0008-0000-0500-000035030000}"/>
            </a:ext>
          </a:extLst>
        </xdr:cNvPr>
        <xdr:cNvGrpSpPr/>
      </xdr:nvGrpSpPr>
      <xdr:grpSpPr>
        <a:xfrm>
          <a:off x="7629703" y="16411635"/>
          <a:ext cx="136635" cy="207155"/>
          <a:chOff x="10281744" y="1872155"/>
          <a:chExt cx="136635" cy="181302"/>
        </a:xfrm>
      </xdr:grpSpPr>
      <xdr:cxnSp macro="">
        <xdr:nvCxnSpPr>
          <xdr:cNvPr id="822" name="Đường nối Thẳng 821">
            <a:extLst>
              <a:ext uri="{FF2B5EF4-FFF2-40B4-BE49-F238E27FC236}">
                <a16:creationId xmlns:a16="http://schemas.microsoft.com/office/drawing/2014/main" id="{00000000-0008-0000-0500-000036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3" name="Đường nối Thẳng 822">
            <a:extLst>
              <a:ext uri="{FF2B5EF4-FFF2-40B4-BE49-F238E27FC236}">
                <a16:creationId xmlns:a16="http://schemas.microsoft.com/office/drawing/2014/main" id="{00000000-0008-0000-0500-000037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72</xdr:row>
      <xdr:rowOff>42242</xdr:rowOff>
    </xdr:from>
    <xdr:to>
      <xdr:col>12</xdr:col>
      <xdr:colOff>472909</xdr:colOff>
      <xdr:row>73</xdr:row>
      <xdr:rowOff>0</xdr:rowOff>
    </xdr:to>
    <xdr:grpSp>
      <xdr:nvGrpSpPr>
        <xdr:cNvPr id="827" name="Nhóm 826">
          <a:extLst>
            <a:ext uri="{FF2B5EF4-FFF2-40B4-BE49-F238E27FC236}">
              <a16:creationId xmlns:a16="http://schemas.microsoft.com/office/drawing/2014/main" id="{00000000-0008-0000-0500-00003B030000}"/>
            </a:ext>
          </a:extLst>
        </xdr:cNvPr>
        <xdr:cNvGrpSpPr/>
      </xdr:nvGrpSpPr>
      <xdr:grpSpPr>
        <a:xfrm>
          <a:off x="7629703" y="17881206"/>
          <a:ext cx="136635" cy="202687"/>
          <a:chOff x="10281744" y="1872155"/>
          <a:chExt cx="136635" cy="181302"/>
        </a:xfrm>
      </xdr:grpSpPr>
      <xdr:cxnSp macro="">
        <xdr:nvCxnSpPr>
          <xdr:cNvPr id="828" name="Đường nối Thẳng 827">
            <a:extLst>
              <a:ext uri="{FF2B5EF4-FFF2-40B4-BE49-F238E27FC236}">
                <a16:creationId xmlns:a16="http://schemas.microsoft.com/office/drawing/2014/main" id="{00000000-0008-0000-0500-00003C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9" name="Đường nối Thẳng 828">
            <a:extLst>
              <a:ext uri="{FF2B5EF4-FFF2-40B4-BE49-F238E27FC236}">
                <a16:creationId xmlns:a16="http://schemas.microsoft.com/office/drawing/2014/main" id="{00000000-0008-0000-0500-00003D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74</xdr:row>
      <xdr:rowOff>42242</xdr:rowOff>
    </xdr:from>
    <xdr:to>
      <xdr:col>12</xdr:col>
      <xdr:colOff>472909</xdr:colOff>
      <xdr:row>75</xdr:row>
      <xdr:rowOff>4469</xdr:rowOff>
    </xdr:to>
    <xdr:grpSp>
      <xdr:nvGrpSpPr>
        <xdr:cNvPr id="833" name="Nhóm 832">
          <a:extLst>
            <a:ext uri="{FF2B5EF4-FFF2-40B4-BE49-F238E27FC236}">
              <a16:creationId xmlns:a16="http://schemas.microsoft.com/office/drawing/2014/main" id="{00000000-0008-0000-0500-000041030000}"/>
            </a:ext>
          </a:extLst>
        </xdr:cNvPr>
        <xdr:cNvGrpSpPr/>
      </xdr:nvGrpSpPr>
      <xdr:grpSpPr>
        <a:xfrm>
          <a:off x="7629703" y="18371063"/>
          <a:ext cx="136635" cy="207156"/>
          <a:chOff x="10281744" y="1872155"/>
          <a:chExt cx="136635" cy="181302"/>
        </a:xfrm>
      </xdr:grpSpPr>
      <xdr:cxnSp macro="">
        <xdr:nvCxnSpPr>
          <xdr:cNvPr id="834" name="Đường nối Thẳng 833">
            <a:extLst>
              <a:ext uri="{FF2B5EF4-FFF2-40B4-BE49-F238E27FC236}">
                <a16:creationId xmlns:a16="http://schemas.microsoft.com/office/drawing/2014/main" id="{00000000-0008-0000-0500-000042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5" name="Đường nối Thẳng 834">
            <a:extLst>
              <a:ext uri="{FF2B5EF4-FFF2-40B4-BE49-F238E27FC236}">
                <a16:creationId xmlns:a16="http://schemas.microsoft.com/office/drawing/2014/main" id="{00000000-0008-0000-0500-000043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78</xdr:row>
      <xdr:rowOff>42242</xdr:rowOff>
    </xdr:from>
    <xdr:to>
      <xdr:col>12</xdr:col>
      <xdr:colOff>472909</xdr:colOff>
      <xdr:row>79</xdr:row>
      <xdr:rowOff>0</xdr:rowOff>
    </xdr:to>
    <xdr:grpSp>
      <xdr:nvGrpSpPr>
        <xdr:cNvPr id="839" name="Nhóm 838">
          <a:extLst>
            <a:ext uri="{FF2B5EF4-FFF2-40B4-BE49-F238E27FC236}">
              <a16:creationId xmlns:a16="http://schemas.microsoft.com/office/drawing/2014/main" id="{00000000-0008-0000-0500-000047030000}"/>
            </a:ext>
          </a:extLst>
        </xdr:cNvPr>
        <xdr:cNvGrpSpPr/>
      </xdr:nvGrpSpPr>
      <xdr:grpSpPr>
        <a:xfrm>
          <a:off x="7629703" y="19350778"/>
          <a:ext cx="136635" cy="202686"/>
          <a:chOff x="10281744" y="1872155"/>
          <a:chExt cx="136635" cy="181302"/>
        </a:xfrm>
      </xdr:grpSpPr>
      <xdr:cxnSp macro="">
        <xdr:nvCxnSpPr>
          <xdr:cNvPr id="840" name="Đường nối Thẳng 839">
            <a:extLst>
              <a:ext uri="{FF2B5EF4-FFF2-40B4-BE49-F238E27FC236}">
                <a16:creationId xmlns:a16="http://schemas.microsoft.com/office/drawing/2014/main" id="{00000000-0008-0000-0500-000048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1" name="Đường nối Thẳng 840">
            <a:extLst>
              <a:ext uri="{FF2B5EF4-FFF2-40B4-BE49-F238E27FC236}">
                <a16:creationId xmlns:a16="http://schemas.microsoft.com/office/drawing/2014/main" id="{00000000-0008-0000-0500-000049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87</xdr:row>
      <xdr:rowOff>42242</xdr:rowOff>
    </xdr:from>
    <xdr:to>
      <xdr:col>12</xdr:col>
      <xdr:colOff>472909</xdr:colOff>
      <xdr:row>88</xdr:row>
      <xdr:rowOff>4469</xdr:rowOff>
    </xdr:to>
    <xdr:grpSp>
      <xdr:nvGrpSpPr>
        <xdr:cNvPr id="845" name="Nhóm 844">
          <a:extLst>
            <a:ext uri="{FF2B5EF4-FFF2-40B4-BE49-F238E27FC236}">
              <a16:creationId xmlns:a16="http://schemas.microsoft.com/office/drawing/2014/main" id="{00000000-0008-0000-0500-00004D030000}"/>
            </a:ext>
          </a:extLst>
        </xdr:cNvPr>
        <xdr:cNvGrpSpPr/>
      </xdr:nvGrpSpPr>
      <xdr:grpSpPr>
        <a:xfrm>
          <a:off x="7629703" y="21555135"/>
          <a:ext cx="136635" cy="207155"/>
          <a:chOff x="10281744" y="1872155"/>
          <a:chExt cx="136635" cy="181302"/>
        </a:xfrm>
      </xdr:grpSpPr>
      <xdr:cxnSp macro="">
        <xdr:nvCxnSpPr>
          <xdr:cNvPr id="846" name="Đường nối Thẳng 845">
            <a:extLst>
              <a:ext uri="{FF2B5EF4-FFF2-40B4-BE49-F238E27FC236}">
                <a16:creationId xmlns:a16="http://schemas.microsoft.com/office/drawing/2014/main" id="{00000000-0008-0000-0500-00004E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7" name="Đường nối Thẳng 846">
            <a:extLst>
              <a:ext uri="{FF2B5EF4-FFF2-40B4-BE49-F238E27FC236}">
                <a16:creationId xmlns:a16="http://schemas.microsoft.com/office/drawing/2014/main" id="{00000000-0008-0000-0500-00004F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94</xdr:row>
      <xdr:rowOff>42242</xdr:rowOff>
    </xdr:from>
    <xdr:to>
      <xdr:col>12</xdr:col>
      <xdr:colOff>472909</xdr:colOff>
      <xdr:row>95</xdr:row>
      <xdr:rowOff>4469</xdr:rowOff>
    </xdr:to>
    <xdr:grpSp>
      <xdr:nvGrpSpPr>
        <xdr:cNvPr id="851" name="Nhóm 850">
          <a:extLst>
            <a:ext uri="{FF2B5EF4-FFF2-40B4-BE49-F238E27FC236}">
              <a16:creationId xmlns:a16="http://schemas.microsoft.com/office/drawing/2014/main" id="{00000000-0008-0000-0500-000053030000}"/>
            </a:ext>
          </a:extLst>
        </xdr:cNvPr>
        <xdr:cNvGrpSpPr/>
      </xdr:nvGrpSpPr>
      <xdr:grpSpPr>
        <a:xfrm>
          <a:off x="7629703" y="23269635"/>
          <a:ext cx="136635" cy="207155"/>
          <a:chOff x="10281744" y="1872155"/>
          <a:chExt cx="136635" cy="181302"/>
        </a:xfrm>
      </xdr:grpSpPr>
      <xdr:cxnSp macro="">
        <xdr:nvCxnSpPr>
          <xdr:cNvPr id="852" name="Đường nối Thẳng 851">
            <a:extLst>
              <a:ext uri="{FF2B5EF4-FFF2-40B4-BE49-F238E27FC236}">
                <a16:creationId xmlns:a16="http://schemas.microsoft.com/office/drawing/2014/main" id="{00000000-0008-0000-0500-000054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3" name="Đường nối Thẳng 852">
            <a:extLst>
              <a:ext uri="{FF2B5EF4-FFF2-40B4-BE49-F238E27FC236}">
                <a16:creationId xmlns:a16="http://schemas.microsoft.com/office/drawing/2014/main" id="{00000000-0008-0000-0500-000055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97</xdr:row>
      <xdr:rowOff>42242</xdr:rowOff>
    </xdr:from>
    <xdr:to>
      <xdr:col>12</xdr:col>
      <xdr:colOff>472909</xdr:colOff>
      <xdr:row>98</xdr:row>
      <xdr:rowOff>4469</xdr:rowOff>
    </xdr:to>
    <xdr:grpSp>
      <xdr:nvGrpSpPr>
        <xdr:cNvPr id="854" name="Nhóm 853">
          <a:extLst>
            <a:ext uri="{FF2B5EF4-FFF2-40B4-BE49-F238E27FC236}">
              <a16:creationId xmlns:a16="http://schemas.microsoft.com/office/drawing/2014/main" id="{00000000-0008-0000-0500-000056030000}"/>
            </a:ext>
          </a:extLst>
        </xdr:cNvPr>
        <xdr:cNvGrpSpPr/>
      </xdr:nvGrpSpPr>
      <xdr:grpSpPr>
        <a:xfrm>
          <a:off x="7629703" y="24004421"/>
          <a:ext cx="136635" cy="207155"/>
          <a:chOff x="10281744" y="1872155"/>
          <a:chExt cx="136635" cy="181302"/>
        </a:xfrm>
      </xdr:grpSpPr>
      <xdr:cxnSp macro="">
        <xdr:nvCxnSpPr>
          <xdr:cNvPr id="855" name="Đường nối Thẳng 854">
            <a:extLst>
              <a:ext uri="{FF2B5EF4-FFF2-40B4-BE49-F238E27FC236}">
                <a16:creationId xmlns:a16="http://schemas.microsoft.com/office/drawing/2014/main" id="{00000000-0008-0000-0500-000057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6" name="Đường nối Thẳng 855">
            <a:extLst>
              <a:ext uri="{FF2B5EF4-FFF2-40B4-BE49-F238E27FC236}">
                <a16:creationId xmlns:a16="http://schemas.microsoft.com/office/drawing/2014/main" id="{00000000-0008-0000-0500-000058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98</xdr:row>
      <xdr:rowOff>42242</xdr:rowOff>
    </xdr:from>
    <xdr:to>
      <xdr:col>12</xdr:col>
      <xdr:colOff>472909</xdr:colOff>
      <xdr:row>99</xdr:row>
      <xdr:rowOff>4469</xdr:rowOff>
    </xdr:to>
    <xdr:grpSp>
      <xdr:nvGrpSpPr>
        <xdr:cNvPr id="857" name="Nhóm 856">
          <a:extLst>
            <a:ext uri="{FF2B5EF4-FFF2-40B4-BE49-F238E27FC236}">
              <a16:creationId xmlns:a16="http://schemas.microsoft.com/office/drawing/2014/main" id="{00000000-0008-0000-0500-000059030000}"/>
            </a:ext>
          </a:extLst>
        </xdr:cNvPr>
        <xdr:cNvGrpSpPr/>
      </xdr:nvGrpSpPr>
      <xdr:grpSpPr>
        <a:xfrm>
          <a:off x="7629703" y="24249349"/>
          <a:ext cx="136635" cy="207156"/>
          <a:chOff x="10281744" y="1872155"/>
          <a:chExt cx="136635" cy="181302"/>
        </a:xfrm>
      </xdr:grpSpPr>
      <xdr:cxnSp macro="">
        <xdr:nvCxnSpPr>
          <xdr:cNvPr id="858" name="Đường nối Thẳng 857">
            <a:extLst>
              <a:ext uri="{FF2B5EF4-FFF2-40B4-BE49-F238E27FC236}">
                <a16:creationId xmlns:a16="http://schemas.microsoft.com/office/drawing/2014/main" id="{00000000-0008-0000-0500-00005A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9" name="Đường nối Thẳng 858">
            <a:extLst>
              <a:ext uri="{FF2B5EF4-FFF2-40B4-BE49-F238E27FC236}">
                <a16:creationId xmlns:a16="http://schemas.microsoft.com/office/drawing/2014/main" id="{00000000-0008-0000-0500-00005B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104</xdr:row>
      <xdr:rowOff>42242</xdr:rowOff>
    </xdr:from>
    <xdr:to>
      <xdr:col>12</xdr:col>
      <xdr:colOff>472909</xdr:colOff>
      <xdr:row>105</xdr:row>
      <xdr:rowOff>4469</xdr:rowOff>
    </xdr:to>
    <xdr:grpSp>
      <xdr:nvGrpSpPr>
        <xdr:cNvPr id="860" name="Nhóm 859">
          <a:extLst>
            <a:ext uri="{FF2B5EF4-FFF2-40B4-BE49-F238E27FC236}">
              <a16:creationId xmlns:a16="http://schemas.microsoft.com/office/drawing/2014/main" id="{00000000-0008-0000-0500-00005C030000}"/>
            </a:ext>
          </a:extLst>
        </xdr:cNvPr>
        <xdr:cNvGrpSpPr/>
      </xdr:nvGrpSpPr>
      <xdr:grpSpPr>
        <a:xfrm>
          <a:off x="7629703" y="25718921"/>
          <a:ext cx="136635" cy="207155"/>
          <a:chOff x="10281744" y="1872155"/>
          <a:chExt cx="136635" cy="181302"/>
        </a:xfrm>
      </xdr:grpSpPr>
      <xdr:cxnSp macro="">
        <xdr:nvCxnSpPr>
          <xdr:cNvPr id="861" name="Đường nối Thẳng 860">
            <a:extLst>
              <a:ext uri="{FF2B5EF4-FFF2-40B4-BE49-F238E27FC236}">
                <a16:creationId xmlns:a16="http://schemas.microsoft.com/office/drawing/2014/main" id="{00000000-0008-0000-0500-00005D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2" name="Đường nối Thẳng 861">
            <a:extLst>
              <a:ext uri="{FF2B5EF4-FFF2-40B4-BE49-F238E27FC236}">
                <a16:creationId xmlns:a16="http://schemas.microsoft.com/office/drawing/2014/main" id="{00000000-0008-0000-0500-00005E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106</xdr:row>
      <xdr:rowOff>42242</xdr:rowOff>
    </xdr:from>
    <xdr:to>
      <xdr:col>12</xdr:col>
      <xdr:colOff>472909</xdr:colOff>
      <xdr:row>107</xdr:row>
      <xdr:rowOff>4469</xdr:rowOff>
    </xdr:to>
    <xdr:grpSp>
      <xdr:nvGrpSpPr>
        <xdr:cNvPr id="863" name="Nhóm 862">
          <a:extLst>
            <a:ext uri="{FF2B5EF4-FFF2-40B4-BE49-F238E27FC236}">
              <a16:creationId xmlns:a16="http://schemas.microsoft.com/office/drawing/2014/main" id="{00000000-0008-0000-0500-00005F030000}"/>
            </a:ext>
          </a:extLst>
        </xdr:cNvPr>
        <xdr:cNvGrpSpPr/>
      </xdr:nvGrpSpPr>
      <xdr:grpSpPr>
        <a:xfrm>
          <a:off x="7629703" y="26208778"/>
          <a:ext cx="136635" cy="207155"/>
          <a:chOff x="10281744" y="1872155"/>
          <a:chExt cx="136635" cy="181302"/>
        </a:xfrm>
      </xdr:grpSpPr>
      <xdr:cxnSp macro="">
        <xdr:nvCxnSpPr>
          <xdr:cNvPr id="864" name="Đường nối Thẳng 863">
            <a:extLst>
              <a:ext uri="{FF2B5EF4-FFF2-40B4-BE49-F238E27FC236}">
                <a16:creationId xmlns:a16="http://schemas.microsoft.com/office/drawing/2014/main" id="{00000000-0008-0000-0500-000060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5" name="Đường nối Thẳng 864">
            <a:extLst>
              <a:ext uri="{FF2B5EF4-FFF2-40B4-BE49-F238E27FC236}">
                <a16:creationId xmlns:a16="http://schemas.microsoft.com/office/drawing/2014/main" id="{00000000-0008-0000-0500-000061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107</xdr:row>
      <xdr:rowOff>42242</xdr:rowOff>
    </xdr:from>
    <xdr:to>
      <xdr:col>12</xdr:col>
      <xdr:colOff>472909</xdr:colOff>
      <xdr:row>108</xdr:row>
      <xdr:rowOff>4469</xdr:rowOff>
    </xdr:to>
    <xdr:grpSp>
      <xdr:nvGrpSpPr>
        <xdr:cNvPr id="866" name="Nhóm 865">
          <a:extLst>
            <a:ext uri="{FF2B5EF4-FFF2-40B4-BE49-F238E27FC236}">
              <a16:creationId xmlns:a16="http://schemas.microsoft.com/office/drawing/2014/main" id="{00000000-0008-0000-0500-000062030000}"/>
            </a:ext>
          </a:extLst>
        </xdr:cNvPr>
        <xdr:cNvGrpSpPr/>
      </xdr:nvGrpSpPr>
      <xdr:grpSpPr>
        <a:xfrm>
          <a:off x="7629703" y="26453706"/>
          <a:ext cx="136635" cy="207156"/>
          <a:chOff x="10281744" y="1872155"/>
          <a:chExt cx="136635" cy="181302"/>
        </a:xfrm>
      </xdr:grpSpPr>
      <xdr:cxnSp macro="">
        <xdr:nvCxnSpPr>
          <xdr:cNvPr id="867" name="Đường nối Thẳng 866">
            <a:extLst>
              <a:ext uri="{FF2B5EF4-FFF2-40B4-BE49-F238E27FC236}">
                <a16:creationId xmlns:a16="http://schemas.microsoft.com/office/drawing/2014/main" id="{00000000-0008-0000-0500-000063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8" name="Đường nối Thẳng 867">
            <a:extLst>
              <a:ext uri="{FF2B5EF4-FFF2-40B4-BE49-F238E27FC236}">
                <a16:creationId xmlns:a16="http://schemas.microsoft.com/office/drawing/2014/main" id="{00000000-0008-0000-0500-000064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111</xdr:row>
      <xdr:rowOff>42242</xdr:rowOff>
    </xdr:from>
    <xdr:to>
      <xdr:col>12</xdr:col>
      <xdr:colOff>472909</xdr:colOff>
      <xdr:row>112</xdr:row>
      <xdr:rowOff>0</xdr:rowOff>
    </xdr:to>
    <xdr:grpSp>
      <xdr:nvGrpSpPr>
        <xdr:cNvPr id="869" name="Nhóm 868">
          <a:extLst>
            <a:ext uri="{FF2B5EF4-FFF2-40B4-BE49-F238E27FC236}">
              <a16:creationId xmlns:a16="http://schemas.microsoft.com/office/drawing/2014/main" id="{00000000-0008-0000-0500-000065030000}"/>
            </a:ext>
          </a:extLst>
        </xdr:cNvPr>
        <xdr:cNvGrpSpPr/>
      </xdr:nvGrpSpPr>
      <xdr:grpSpPr>
        <a:xfrm>
          <a:off x="7629703" y="27433421"/>
          <a:ext cx="136635" cy="202686"/>
          <a:chOff x="10281744" y="1872155"/>
          <a:chExt cx="136635" cy="181302"/>
        </a:xfrm>
      </xdr:grpSpPr>
      <xdr:cxnSp macro="">
        <xdr:nvCxnSpPr>
          <xdr:cNvPr id="870" name="Đường nối Thẳng 869">
            <a:extLst>
              <a:ext uri="{FF2B5EF4-FFF2-40B4-BE49-F238E27FC236}">
                <a16:creationId xmlns:a16="http://schemas.microsoft.com/office/drawing/2014/main" id="{00000000-0008-0000-0500-000066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1" name="Đường nối Thẳng 870">
            <a:extLst>
              <a:ext uri="{FF2B5EF4-FFF2-40B4-BE49-F238E27FC236}">
                <a16:creationId xmlns:a16="http://schemas.microsoft.com/office/drawing/2014/main" id="{00000000-0008-0000-0500-000067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114</xdr:row>
      <xdr:rowOff>42242</xdr:rowOff>
    </xdr:from>
    <xdr:to>
      <xdr:col>12</xdr:col>
      <xdr:colOff>472909</xdr:colOff>
      <xdr:row>115</xdr:row>
      <xdr:rowOff>0</xdr:rowOff>
    </xdr:to>
    <xdr:grpSp>
      <xdr:nvGrpSpPr>
        <xdr:cNvPr id="875" name="Nhóm 874">
          <a:extLst>
            <a:ext uri="{FF2B5EF4-FFF2-40B4-BE49-F238E27FC236}">
              <a16:creationId xmlns:a16="http://schemas.microsoft.com/office/drawing/2014/main" id="{00000000-0008-0000-0500-00006B030000}"/>
            </a:ext>
          </a:extLst>
        </xdr:cNvPr>
        <xdr:cNvGrpSpPr/>
      </xdr:nvGrpSpPr>
      <xdr:grpSpPr>
        <a:xfrm>
          <a:off x="7629703" y="28168206"/>
          <a:ext cx="136635" cy="202687"/>
          <a:chOff x="10281744" y="1872155"/>
          <a:chExt cx="136635" cy="181302"/>
        </a:xfrm>
      </xdr:grpSpPr>
      <xdr:cxnSp macro="">
        <xdr:nvCxnSpPr>
          <xdr:cNvPr id="876" name="Đường nối Thẳng 875">
            <a:extLst>
              <a:ext uri="{FF2B5EF4-FFF2-40B4-BE49-F238E27FC236}">
                <a16:creationId xmlns:a16="http://schemas.microsoft.com/office/drawing/2014/main" id="{00000000-0008-0000-0500-00006C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7" name="Đường nối Thẳng 876">
            <a:extLst>
              <a:ext uri="{FF2B5EF4-FFF2-40B4-BE49-F238E27FC236}">
                <a16:creationId xmlns:a16="http://schemas.microsoft.com/office/drawing/2014/main" id="{00000000-0008-0000-0500-00006D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116</xdr:row>
      <xdr:rowOff>42242</xdr:rowOff>
    </xdr:from>
    <xdr:to>
      <xdr:col>12</xdr:col>
      <xdr:colOff>472909</xdr:colOff>
      <xdr:row>117</xdr:row>
      <xdr:rowOff>0</xdr:rowOff>
    </xdr:to>
    <xdr:grpSp>
      <xdr:nvGrpSpPr>
        <xdr:cNvPr id="878" name="Nhóm 877">
          <a:extLst>
            <a:ext uri="{FF2B5EF4-FFF2-40B4-BE49-F238E27FC236}">
              <a16:creationId xmlns:a16="http://schemas.microsoft.com/office/drawing/2014/main" id="{00000000-0008-0000-0500-00006E030000}"/>
            </a:ext>
          </a:extLst>
        </xdr:cNvPr>
        <xdr:cNvGrpSpPr/>
      </xdr:nvGrpSpPr>
      <xdr:grpSpPr>
        <a:xfrm>
          <a:off x="7629703" y="28658063"/>
          <a:ext cx="136635" cy="202687"/>
          <a:chOff x="10281744" y="1872155"/>
          <a:chExt cx="136635" cy="181302"/>
        </a:xfrm>
      </xdr:grpSpPr>
      <xdr:cxnSp macro="">
        <xdr:nvCxnSpPr>
          <xdr:cNvPr id="879" name="Đường nối Thẳng 878">
            <a:extLst>
              <a:ext uri="{FF2B5EF4-FFF2-40B4-BE49-F238E27FC236}">
                <a16:creationId xmlns:a16="http://schemas.microsoft.com/office/drawing/2014/main" id="{00000000-0008-0000-0500-00006F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0" name="Đường nối Thẳng 879">
            <a:extLst>
              <a:ext uri="{FF2B5EF4-FFF2-40B4-BE49-F238E27FC236}">
                <a16:creationId xmlns:a16="http://schemas.microsoft.com/office/drawing/2014/main" id="{00000000-0008-0000-0500-000070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115</xdr:row>
      <xdr:rowOff>42242</xdr:rowOff>
    </xdr:from>
    <xdr:to>
      <xdr:col>12</xdr:col>
      <xdr:colOff>472909</xdr:colOff>
      <xdr:row>116</xdr:row>
      <xdr:rowOff>4469</xdr:rowOff>
    </xdr:to>
    <xdr:grpSp>
      <xdr:nvGrpSpPr>
        <xdr:cNvPr id="881" name="Nhóm 880">
          <a:extLst>
            <a:ext uri="{FF2B5EF4-FFF2-40B4-BE49-F238E27FC236}">
              <a16:creationId xmlns:a16="http://schemas.microsoft.com/office/drawing/2014/main" id="{00000000-0008-0000-0500-000071030000}"/>
            </a:ext>
          </a:extLst>
        </xdr:cNvPr>
        <xdr:cNvGrpSpPr/>
      </xdr:nvGrpSpPr>
      <xdr:grpSpPr>
        <a:xfrm>
          <a:off x="7629703" y="28413135"/>
          <a:ext cx="136635" cy="207155"/>
          <a:chOff x="10281744" y="1872155"/>
          <a:chExt cx="136635" cy="181302"/>
        </a:xfrm>
      </xdr:grpSpPr>
      <xdr:cxnSp macro="">
        <xdr:nvCxnSpPr>
          <xdr:cNvPr id="882" name="Đường nối Thẳng 881">
            <a:extLst>
              <a:ext uri="{FF2B5EF4-FFF2-40B4-BE49-F238E27FC236}">
                <a16:creationId xmlns:a16="http://schemas.microsoft.com/office/drawing/2014/main" id="{00000000-0008-0000-0500-000072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3" name="Đường nối Thẳng 882">
            <a:extLst>
              <a:ext uri="{FF2B5EF4-FFF2-40B4-BE49-F238E27FC236}">
                <a16:creationId xmlns:a16="http://schemas.microsoft.com/office/drawing/2014/main" id="{00000000-0008-0000-0500-000073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34</xdr:row>
      <xdr:rowOff>42241</xdr:rowOff>
    </xdr:from>
    <xdr:to>
      <xdr:col>11</xdr:col>
      <xdr:colOff>411930</xdr:colOff>
      <xdr:row>34</xdr:row>
      <xdr:rowOff>187513</xdr:rowOff>
    </xdr:to>
    <xdr:grpSp>
      <xdr:nvGrpSpPr>
        <xdr:cNvPr id="884" name="Nhóm 568">
          <a:extLst>
            <a:ext uri="{FF2B5EF4-FFF2-40B4-BE49-F238E27FC236}">
              <a16:creationId xmlns:a16="http://schemas.microsoft.com/office/drawing/2014/main" id="{00000000-0008-0000-0500-000074030000}"/>
            </a:ext>
          </a:extLst>
        </xdr:cNvPr>
        <xdr:cNvGrpSpPr/>
      </xdr:nvGrpSpPr>
      <xdr:grpSpPr>
        <a:xfrm>
          <a:off x="6815522" y="8573920"/>
          <a:ext cx="127837" cy="145272"/>
          <a:chOff x="9930562" y="2326727"/>
          <a:chExt cx="127837" cy="181302"/>
        </a:xfrm>
      </xdr:grpSpPr>
      <xdr:cxnSp macro="">
        <xdr:nvCxnSpPr>
          <xdr:cNvPr id="885" name="Đường nối Thẳng 569">
            <a:extLst>
              <a:ext uri="{FF2B5EF4-FFF2-40B4-BE49-F238E27FC236}">
                <a16:creationId xmlns:a16="http://schemas.microsoft.com/office/drawing/2014/main" id="{00000000-0008-0000-0500-00007503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6" name="Đường nối Thẳng 570">
            <a:extLst>
              <a:ext uri="{FF2B5EF4-FFF2-40B4-BE49-F238E27FC236}">
                <a16:creationId xmlns:a16="http://schemas.microsoft.com/office/drawing/2014/main" id="{00000000-0008-0000-0500-00007603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44</xdr:row>
      <xdr:rowOff>42242</xdr:rowOff>
    </xdr:from>
    <xdr:to>
      <xdr:col>12</xdr:col>
      <xdr:colOff>472909</xdr:colOff>
      <xdr:row>45</xdr:row>
      <xdr:rowOff>4469</xdr:rowOff>
    </xdr:to>
    <xdr:grpSp>
      <xdr:nvGrpSpPr>
        <xdr:cNvPr id="890" name="Nhóm 778">
          <a:extLst>
            <a:ext uri="{FF2B5EF4-FFF2-40B4-BE49-F238E27FC236}">
              <a16:creationId xmlns:a16="http://schemas.microsoft.com/office/drawing/2014/main" id="{00000000-0008-0000-0500-00007A030000}"/>
            </a:ext>
          </a:extLst>
        </xdr:cNvPr>
        <xdr:cNvGrpSpPr/>
      </xdr:nvGrpSpPr>
      <xdr:grpSpPr>
        <a:xfrm>
          <a:off x="7629703" y="11023206"/>
          <a:ext cx="136635" cy="207156"/>
          <a:chOff x="10281744" y="1872155"/>
          <a:chExt cx="136635" cy="181302"/>
        </a:xfrm>
      </xdr:grpSpPr>
      <xdr:cxnSp macro="">
        <xdr:nvCxnSpPr>
          <xdr:cNvPr id="891" name="Đường nối Thẳng 779">
            <a:extLst>
              <a:ext uri="{FF2B5EF4-FFF2-40B4-BE49-F238E27FC236}">
                <a16:creationId xmlns:a16="http://schemas.microsoft.com/office/drawing/2014/main" id="{00000000-0008-0000-0500-00007B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2" name="Đường nối Thẳng 780">
            <a:extLst>
              <a:ext uri="{FF2B5EF4-FFF2-40B4-BE49-F238E27FC236}">
                <a16:creationId xmlns:a16="http://schemas.microsoft.com/office/drawing/2014/main" id="{00000000-0008-0000-0500-00007C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48</xdr:row>
      <xdr:rowOff>42242</xdr:rowOff>
    </xdr:from>
    <xdr:to>
      <xdr:col>12</xdr:col>
      <xdr:colOff>472909</xdr:colOff>
      <xdr:row>49</xdr:row>
      <xdr:rowOff>0</xdr:rowOff>
    </xdr:to>
    <xdr:grpSp>
      <xdr:nvGrpSpPr>
        <xdr:cNvPr id="893" name="Nhóm 781">
          <a:extLst>
            <a:ext uri="{FF2B5EF4-FFF2-40B4-BE49-F238E27FC236}">
              <a16:creationId xmlns:a16="http://schemas.microsoft.com/office/drawing/2014/main" id="{00000000-0008-0000-0500-00007D030000}"/>
            </a:ext>
          </a:extLst>
        </xdr:cNvPr>
        <xdr:cNvGrpSpPr/>
      </xdr:nvGrpSpPr>
      <xdr:grpSpPr>
        <a:xfrm>
          <a:off x="7629703" y="12002921"/>
          <a:ext cx="136635" cy="202686"/>
          <a:chOff x="10281744" y="1872155"/>
          <a:chExt cx="136635" cy="181302"/>
        </a:xfrm>
      </xdr:grpSpPr>
      <xdr:cxnSp macro="">
        <xdr:nvCxnSpPr>
          <xdr:cNvPr id="894" name="Đường nối Thẳng 782">
            <a:extLst>
              <a:ext uri="{FF2B5EF4-FFF2-40B4-BE49-F238E27FC236}">
                <a16:creationId xmlns:a16="http://schemas.microsoft.com/office/drawing/2014/main" id="{00000000-0008-0000-0500-00007E03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5" name="Đường nối Thẳng 783">
            <a:extLst>
              <a:ext uri="{FF2B5EF4-FFF2-40B4-BE49-F238E27FC236}">
                <a16:creationId xmlns:a16="http://schemas.microsoft.com/office/drawing/2014/main" id="{00000000-0008-0000-0500-00007F03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59</xdr:row>
      <xdr:rowOff>42241</xdr:rowOff>
    </xdr:from>
    <xdr:to>
      <xdr:col>11</xdr:col>
      <xdr:colOff>411930</xdr:colOff>
      <xdr:row>59</xdr:row>
      <xdr:rowOff>187513</xdr:rowOff>
    </xdr:to>
    <xdr:grpSp>
      <xdr:nvGrpSpPr>
        <xdr:cNvPr id="416" name="Nhóm 592">
          <a:extLst>
            <a:ext uri="{FF2B5EF4-FFF2-40B4-BE49-F238E27FC236}">
              <a16:creationId xmlns:a16="http://schemas.microsoft.com/office/drawing/2014/main" id="{00000000-0008-0000-0500-0000A0010000}"/>
            </a:ext>
          </a:extLst>
        </xdr:cNvPr>
        <xdr:cNvGrpSpPr/>
      </xdr:nvGrpSpPr>
      <xdr:grpSpPr>
        <a:xfrm>
          <a:off x="6815522" y="14697134"/>
          <a:ext cx="127837" cy="145272"/>
          <a:chOff x="9930562" y="2326727"/>
          <a:chExt cx="127837" cy="181302"/>
        </a:xfrm>
      </xdr:grpSpPr>
      <xdr:cxnSp macro="">
        <xdr:nvCxnSpPr>
          <xdr:cNvPr id="417" name="Đường nối Thẳng 593">
            <a:extLst>
              <a:ext uri="{FF2B5EF4-FFF2-40B4-BE49-F238E27FC236}">
                <a16:creationId xmlns:a16="http://schemas.microsoft.com/office/drawing/2014/main" id="{00000000-0008-0000-0500-0000A1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8" name="Đường nối Thẳng 594">
            <a:extLst>
              <a:ext uri="{FF2B5EF4-FFF2-40B4-BE49-F238E27FC236}">
                <a16:creationId xmlns:a16="http://schemas.microsoft.com/office/drawing/2014/main" id="{00000000-0008-0000-0500-0000A201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76</xdr:row>
      <xdr:rowOff>42242</xdr:rowOff>
    </xdr:from>
    <xdr:to>
      <xdr:col>12</xdr:col>
      <xdr:colOff>472909</xdr:colOff>
      <xdr:row>77</xdr:row>
      <xdr:rowOff>4469</xdr:rowOff>
    </xdr:to>
    <xdr:grpSp>
      <xdr:nvGrpSpPr>
        <xdr:cNvPr id="419" name="Nhóm 832">
          <a:extLst>
            <a:ext uri="{FF2B5EF4-FFF2-40B4-BE49-F238E27FC236}">
              <a16:creationId xmlns:a16="http://schemas.microsoft.com/office/drawing/2014/main" id="{00000000-0008-0000-0500-0000A3010000}"/>
            </a:ext>
          </a:extLst>
        </xdr:cNvPr>
        <xdr:cNvGrpSpPr/>
      </xdr:nvGrpSpPr>
      <xdr:grpSpPr>
        <a:xfrm>
          <a:off x="7629703" y="18860921"/>
          <a:ext cx="136635" cy="207155"/>
          <a:chOff x="10281744" y="1872155"/>
          <a:chExt cx="136635" cy="181302"/>
        </a:xfrm>
      </xdr:grpSpPr>
      <xdr:cxnSp macro="">
        <xdr:nvCxnSpPr>
          <xdr:cNvPr id="420" name="Đường nối Thẳng 833">
            <a:extLst>
              <a:ext uri="{FF2B5EF4-FFF2-40B4-BE49-F238E27FC236}">
                <a16:creationId xmlns:a16="http://schemas.microsoft.com/office/drawing/2014/main" id="{00000000-0008-0000-0500-0000A4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1" name="Đường nối Thẳng 834">
            <a:extLst>
              <a:ext uri="{FF2B5EF4-FFF2-40B4-BE49-F238E27FC236}">
                <a16:creationId xmlns:a16="http://schemas.microsoft.com/office/drawing/2014/main" id="{00000000-0008-0000-0500-0000A5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131</xdr:row>
      <xdr:rowOff>42242</xdr:rowOff>
    </xdr:from>
    <xdr:to>
      <xdr:col>12</xdr:col>
      <xdr:colOff>472909</xdr:colOff>
      <xdr:row>132</xdr:row>
      <xdr:rowOff>4469</xdr:rowOff>
    </xdr:to>
    <xdr:grpSp>
      <xdr:nvGrpSpPr>
        <xdr:cNvPr id="431" name="Nhóm 448">
          <a:extLst>
            <a:ext uri="{FF2B5EF4-FFF2-40B4-BE49-F238E27FC236}">
              <a16:creationId xmlns:a16="http://schemas.microsoft.com/office/drawing/2014/main" id="{00000000-0008-0000-0500-0000AF010000}"/>
            </a:ext>
          </a:extLst>
        </xdr:cNvPr>
        <xdr:cNvGrpSpPr/>
      </xdr:nvGrpSpPr>
      <xdr:grpSpPr>
        <a:xfrm>
          <a:off x="7629703" y="32331992"/>
          <a:ext cx="136635" cy="207156"/>
          <a:chOff x="10281744" y="1872155"/>
          <a:chExt cx="136635" cy="181302"/>
        </a:xfrm>
      </xdr:grpSpPr>
      <xdr:cxnSp macro="">
        <xdr:nvCxnSpPr>
          <xdr:cNvPr id="432" name="Đường nối Thẳng 449">
            <a:extLst>
              <a:ext uri="{FF2B5EF4-FFF2-40B4-BE49-F238E27FC236}">
                <a16:creationId xmlns:a16="http://schemas.microsoft.com/office/drawing/2014/main" id="{00000000-0008-0000-0500-0000B0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" name="Đường nối Thẳng 450">
            <a:extLst>
              <a:ext uri="{FF2B5EF4-FFF2-40B4-BE49-F238E27FC236}">
                <a16:creationId xmlns:a16="http://schemas.microsoft.com/office/drawing/2014/main" id="{00000000-0008-0000-0500-0000B1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132</xdr:row>
      <xdr:rowOff>42241</xdr:rowOff>
    </xdr:from>
    <xdr:to>
      <xdr:col>11</xdr:col>
      <xdr:colOff>411930</xdr:colOff>
      <xdr:row>132</xdr:row>
      <xdr:rowOff>187513</xdr:rowOff>
    </xdr:to>
    <xdr:grpSp>
      <xdr:nvGrpSpPr>
        <xdr:cNvPr id="434" name="Nhóm 463">
          <a:extLst>
            <a:ext uri="{FF2B5EF4-FFF2-40B4-BE49-F238E27FC236}">
              <a16:creationId xmlns:a16="http://schemas.microsoft.com/office/drawing/2014/main" id="{00000000-0008-0000-0500-0000B2010000}"/>
            </a:ext>
          </a:extLst>
        </xdr:cNvPr>
        <xdr:cNvGrpSpPr/>
      </xdr:nvGrpSpPr>
      <xdr:grpSpPr>
        <a:xfrm>
          <a:off x="6815522" y="32576920"/>
          <a:ext cx="127837" cy="145272"/>
          <a:chOff x="9930562" y="2326727"/>
          <a:chExt cx="127837" cy="181302"/>
        </a:xfrm>
      </xdr:grpSpPr>
      <xdr:cxnSp macro="">
        <xdr:nvCxnSpPr>
          <xdr:cNvPr id="435" name="Đường nối Thẳng 464">
            <a:extLst>
              <a:ext uri="{FF2B5EF4-FFF2-40B4-BE49-F238E27FC236}">
                <a16:creationId xmlns:a16="http://schemas.microsoft.com/office/drawing/2014/main" id="{00000000-0008-0000-0500-0000B3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" name="Đường nối Thẳng 465">
            <a:extLst>
              <a:ext uri="{FF2B5EF4-FFF2-40B4-BE49-F238E27FC236}">
                <a16:creationId xmlns:a16="http://schemas.microsoft.com/office/drawing/2014/main" id="{00000000-0008-0000-0500-0000B401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133</xdr:row>
      <xdr:rowOff>42242</xdr:rowOff>
    </xdr:from>
    <xdr:to>
      <xdr:col>12</xdr:col>
      <xdr:colOff>472909</xdr:colOff>
      <xdr:row>134</xdr:row>
      <xdr:rowOff>4469</xdr:rowOff>
    </xdr:to>
    <xdr:grpSp>
      <xdr:nvGrpSpPr>
        <xdr:cNvPr id="437" name="Nhóm 448">
          <a:extLst>
            <a:ext uri="{FF2B5EF4-FFF2-40B4-BE49-F238E27FC236}">
              <a16:creationId xmlns:a16="http://schemas.microsoft.com/office/drawing/2014/main" id="{00000000-0008-0000-0500-0000B5010000}"/>
            </a:ext>
          </a:extLst>
        </xdr:cNvPr>
        <xdr:cNvGrpSpPr/>
      </xdr:nvGrpSpPr>
      <xdr:grpSpPr>
        <a:xfrm>
          <a:off x="7629703" y="32821849"/>
          <a:ext cx="136635" cy="207156"/>
          <a:chOff x="10281744" y="1872155"/>
          <a:chExt cx="136635" cy="181302"/>
        </a:xfrm>
      </xdr:grpSpPr>
      <xdr:cxnSp macro="">
        <xdr:nvCxnSpPr>
          <xdr:cNvPr id="438" name="Đường nối Thẳng 449">
            <a:extLst>
              <a:ext uri="{FF2B5EF4-FFF2-40B4-BE49-F238E27FC236}">
                <a16:creationId xmlns:a16="http://schemas.microsoft.com/office/drawing/2014/main" id="{00000000-0008-0000-0500-0000B6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9" name="Đường nối Thẳng 450">
            <a:extLst>
              <a:ext uri="{FF2B5EF4-FFF2-40B4-BE49-F238E27FC236}">
                <a16:creationId xmlns:a16="http://schemas.microsoft.com/office/drawing/2014/main" id="{00000000-0008-0000-0500-0000B7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134</xdr:row>
      <xdr:rowOff>42241</xdr:rowOff>
    </xdr:from>
    <xdr:to>
      <xdr:col>11</xdr:col>
      <xdr:colOff>411930</xdr:colOff>
      <xdr:row>134</xdr:row>
      <xdr:rowOff>187513</xdr:rowOff>
    </xdr:to>
    <xdr:grpSp>
      <xdr:nvGrpSpPr>
        <xdr:cNvPr id="440" name="Nhóm 463">
          <a:extLst>
            <a:ext uri="{FF2B5EF4-FFF2-40B4-BE49-F238E27FC236}">
              <a16:creationId xmlns:a16="http://schemas.microsoft.com/office/drawing/2014/main" id="{00000000-0008-0000-0500-0000B8010000}"/>
            </a:ext>
          </a:extLst>
        </xdr:cNvPr>
        <xdr:cNvGrpSpPr/>
      </xdr:nvGrpSpPr>
      <xdr:grpSpPr>
        <a:xfrm>
          <a:off x="6815522" y="33066777"/>
          <a:ext cx="127837" cy="145272"/>
          <a:chOff x="9930562" y="2326727"/>
          <a:chExt cx="127837" cy="181302"/>
        </a:xfrm>
      </xdr:grpSpPr>
      <xdr:cxnSp macro="">
        <xdr:nvCxnSpPr>
          <xdr:cNvPr id="441" name="Đường nối Thẳng 464">
            <a:extLst>
              <a:ext uri="{FF2B5EF4-FFF2-40B4-BE49-F238E27FC236}">
                <a16:creationId xmlns:a16="http://schemas.microsoft.com/office/drawing/2014/main" id="{00000000-0008-0000-0500-0000B9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2" name="Đường nối Thẳng 465">
            <a:extLst>
              <a:ext uri="{FF2B5EF4-FFF2-40B4-BE49-F238E27FC236}">
                <a16:creationId xmlns:a16="http://schemas.microsoft.com/office/drawing/2014/main" id="{00000000-0008-0000-0500-0000BA01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125</xdr:row>
      <xdr:rowOff>42241</xdr:rowOff>
    </xdr:from>
    <xdr:to>
      <xdr:col>11</xdr:col>
      <xdr:colOff>411930</xdr:colOff>
      <xdr:row>125</xdr:row>
      <xdr:rowOff>187513</xdr:rowOff>
    </xdr:to>
    <xdr:grpSp>
      <xdr:nvGrpSpPr>
        <xdr:cNvPr id="455" name="Nhóm 493">
          <a:extLst>
            <a:ext uri="{FF2B5EF4-FFF2-40B4-BE49-F238E27FC236}">
              <a16:creationId xmlns:a16="http://schemas.microsoft.com/office/drawing/2014/main" id="{00000000-0008-0000-0500-0000C7010000}"/>
            </a:ext>
          </a:extLst>
        </xdr:cNvPr>
        <xdr:cNvGrpSpPr/>
      </xdr:nvGrpSpPr>
      <xdr:grpSpPr>
        <a:xfrm>
          <a:off x="6815522" y="30862420"/>
          <a:ext cx="127837" cy="145272"/>
          <a:chOff x="9930562" y="2326727"/>
          <a:chExt cx="127837" cy="181302"/>
        </a:xfrm>
      </xdr:grpSpPr>
      <xdr:cxnSp macro="">
        <xdr:nvCxnSpPr>
          <xdr:cNvPr id="456" name="Đường nối Thẳng 494">
            <a:extLst>
              <a:ext uri="{FF2B5EF4-FFF2-40B4-BE49-F238E27FC236}">
                <a16:creationId xmlns:a16="http://schemas.microsoft.com/office/drawing/2014/main" id="{00000000-0008-0000-0500-0000C8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7" name="Đường nối Thẳng 495">
            <a:extLst>
              <a:ext uri="{FF2B5EF4-FFF2-40B4-BE49-F238E27FC236}">
                <a16:creationId xmlns:a16="http://schemas.microsoft.com/office/drawing/2014/main" id="{00000000-0008-0000-0500-0000C901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55</xdr:row>
      <xdr:rowOff>42242</xdr:rowOff>
    </xdr:from>
    <xdr:to>
      <xdr:col>12</xdr:col>
      <xdr:colOff>472909</xdr:colOff>
      <xdr:row>56</xdr:row>
      <xdr:rowOff>4469</xdr:rowOff>
    </xdr:to>
    <xdr:grpSp>
      <xdr:nvGrpSpPr>
        <xdr:cNvPr id="458" name="Nhóm 787">
          <a:extLst>
            <a:ext uri="{FF2B5EF4-FFF2-40B4-BE49-F238E27FC236}">
              <a16:creationId xmlns:a16="http://schemas.microsoft.com/office/drawing/2014/main" id="{00000000-0008-0000-0500-0000CA010000}"/>
            </a:ext>
          </a:extLst>
        </xdr:cNvPr>
        <xdr:cNvGrpSpPr/>
      </xdr:nvGrpSpPr>
      <xdr:grpSpPr>
        <a:xfrm>
          <a:off x="7629703" y="13717421"/>
          <a:ext cx="136635" cy="207155"/>
          <a:chOff x="10281744" y="1872155"/>
          <a:chExt cx="136635" cy="181302"/>
        </a:xfrm>
      </xdr:grpSpPr>
      <xdr:cxnSp macro="">
        <xdr:nvCxnSpPr>
          <xdr:cNvPr id="459" name="Đường nối Thẳng 788">
            <a:extLst>
              <a:ext uri="{FF2B5EF4-FFF2-40B4-BE49-F238E27FC236}">
                <a16:creationId xmlns:a16="http://schemas.microsoft.com/office/drawing/2014/main" id="{00000000-0008-0000-0500-0000CB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0" name="Đường nối Thẳng 789">
            <a:extLst>
              <a:ext uri="{FF2B5EF4-FFF2-40B4-BE49-F238E27FC236}">
                <a16:creationId xmlns:a16="http://schemas.microsoft.com/office/drawing/2014/main" id="{00000000-0008-0000-0500-0000CC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56</xdr:row>
      <xdr:rowOff>42242</xdr:rowOff>
    </xdr:from>
    <xdr:to>
      <xdr:col>12</xdr:col>
      <xdr:colOff>472909</xdr:colOff>
      <xdr:row>57</xdr:row>
      <xdr:rowOff>4469</xdr:rowOff>
    </xdr:to>
    <xdr:grpSp>
      <xdr:nvGrpSpPr>
        <xdr:cNvPr id="461" name="Nhóm 787">
          <a:extLst>
            <a:ext uri="{FF2B5EF4-FFF2-40B4-BE49-F238E27FC236}">
              <a16:creationId xmlns:a16="http://schemas.microsoft.com/office/drawing/2014/main" id="{00000000-0008-0000-0500-0000CD010000}"/>
            </a:ext>
          </a:extLst>
        </xdr:cNvPr>
        <xdr:cNvGrpSpPr/>
      </xdr:nvGrpSpPr>
      <xdr:grpSpPr>
        <a:xfrm>
          <a:off x="7629703" y="13962349"/>
          <a:ext cx="136635" cy="207156"/>
          <a:chOff x="10281744" y="1872155"/>
          <a:chExt cx="136635" cy="181302"/>
        </a:xfrm>
      </xdr:grpSpPr>
      <xdr:cxnSp macro="">
        <xdr:nvCxnSpPr>
          <xdr:cNvPr id="462" name="Đường nối Thẳng 788">
            <a:extLst>
              <a:ext uri="{FF2B5EF4-FFF2-40B4-BE49-F238E27FC236}">
                <a16:creationId xmlns:a16="http://schemas.microsoft.com/office/drawing/2014/main" id="{00000000-0008-0000-0500-0000CE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3" name="Đường nối Thẳng 789">
            <a:extLst>
              <a:ext uri="{FF2B5EF4-FFF2-40B4-BE49-F238E27FC236}">
                <a16:creationId xmlns:a16="http://schemas.microsoft.com/office/drawing/2014/main" id="{00000000-0008-0000-0500-0000CF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65</xdr:row>
      <xdr:rowOff>42241</xdr:rowOff>
    </xdr:from>
    <xdr:to>
      <xdr:col>11</xdr:col>
      <xdr:colOff>411930</xdr:colOff>
      <xdr:row>65</xdr:row>
      <xdr:rowOff>187513</xdr:rowOff>
    </xdr:to>
    <xdr:grpSp>
      <xdr:nvGrpSpPr>
        <xdr:cNvPr id="498" name="Nhóm 559">
          <a:extLst>
            <a:ext uri="{FF2B5EF4-FFF2-40B4-BE49-F238E27FC236}">
              <a16:creationId xmlns:a16="http://schemas.microsoft.com/office/drawing/2014/main" id="{00000000-0008-0000-0500-0000F2010000}"/>
            </a:ext>
          </a:extLst>
        </xdr:cNvPr>
        <xdr:cNvGrpSpPr/>
      </xdr:nvGrpSpPr>
      <xdr:grpSpPr>
        <a:xfrm>
          <a:off x="6815522" y="16166705"/>
          <a:ext cx="127837" cy="145272"/>
          <a:chOff x="9930562" y="2326727"/>
          <a:chExt cx="127837" cy="181302"/>
        </a:xfrm>
      </xdr:grpSpPr>
      <xdr:cxnSp macro="">
        <xdr:nvCxnSpPr>
          <xdr:cNvPr id="499" name="Đường nối Thẳng 560">
            <a:extLst>
              <a:ext uri="{FF2B5EF4-FFF2-40B4-BE49-F238E27FC236}">
                <a16:creationId xmlns:a16="http://schemas.microsoft.com/office/drawing/2014/main" id="{00000000-0008-0000-0500-0000F3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5" name="Đường nối Thẳng 561">
            <a:extLst>
              <a:ext uri="{FF2B5EF4-FFF2-40B4-BE49-F238E27FC236}">
                <a16:creationId xmlns:a16="http://schemas.microsoft.com/office/drawing/2014/main" id="{00000000-0008-0000-0500-00002102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5</xdr:row>
      <xdr:rowOff>42241</xdr:rowOff>
    </xdr:from>
    <xdr:to>
      <xdr:col>11</xdr:col>
      <xdr:colOff>411930</xdr:colOff>
      <xdr:row>5</xdr:row>
      <xdr:rowOff>187513</xdr:rowOff>
    </xdr:to>
    <xdr:grpSp>
      <xdr:nvGrpSpPr>
        <xdr:cNvPr id="344" name="Nhóm 526">
          <a:extLst>
            <a:ext uri="{FF2B5EF4-FFF2-40B4-BE49-F238E27FC236}">
              <a16:creationId xmlns:a16="http://schemas.microsoft.com/office/drawing/2014/main" id="{00000000-0008-0000-0500-000058010000}"/>
            </a:ext>
          </a:extLst>
        </xdr:cNvPr>
        <xdr:cNvGrpSpPr/>
      </xdr:nvGrpSpPr>
      <xdr:grpSpPr>
        <a:xfrm>
          <a:off x="6815522" y="1470991"/>
          <a:ext cx="127837" cy="145272"/>
          <a:chOff x="9930562" y="2326727"/>
          <a:chExt cx="127837" cy="181302"/>
        </a:xfrm>
      </xdr:grpSpPr>
      <xdr:cxnSp macro="">
        <xdr:nvCxnSpPr>
          <xdr:cNvPr id="345" name="Đường nối Thẳng 527">
            <a:extLst>
              <a:ext uri="{FF2B5EF4-FFF2-40B4-BE49-F238E27FC236}">
                <a16:creationId xmlns:a16="http://schemas.microsoft.com/office/drawing/2014/main" id="{00000000-0008-0000-0500-00005901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" name="Đường nối Thẳng 528">
            <a:extLst>
              <a:ext uri="{FF2B5EF4-FFF2-40B4-BE49-F238E27FC236}">
                <a16:creationId xmlns:a16="http://schemas.microsoft.com/office/drawing/2014/main" id="{00000000-0008-0000-0500-00005A01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15</xdr:row>
      <xdr:rowOff>42242</xdr:rowOff>
    </xdr:from>
    <xdr:to>
      <xdr:col>12</xdr:col>
      <xdr:colOff>472909</xdr:colOff>
      <xdr:row>16</xdr:row>
      <xdr:rowOff>4469</xdr:rowOff>
    </xdr:to>
    <xdr:grpSp>
      <xdr:nvGrpSpPr>
        <xdr:cNvPr id="347" name="Nhóm 346">
          <a:extLst>
            <a:ext uri="{FF2B5EF4-FFF2-40B4-BE49-F238E27FC236}">
              <a16:creationId xmlns:a16="http://schemas.microsoft.com/office/drawing/2014/main" id="{00000000-0008-0000-0500-00005B010000}"/>
            </a:ext>
          </a:extLst>
        </xdr:cNvPr>
        <xdr:cNvGrpSpPr/>
      </xdr:nvGrpSpPr>
      <xdr:grpSpPr>
        <a:xfrm>
          <a:off x="7629703" y="3920278"/>
          <a:ext cx="136635" cy="207155"/>
          <a:chOff x="10281744" y="1872155"/>
          <a:chExt cx="136635" cy="181302"/>
        </a:xfrm>
      </xdr:grpSpPr>
      <xdr:cxnSp macro="">
        <xdr:nvCxnSpPr>
          <xdr:cNvPr id="348" name="Đường nối Thẳng 347">
            <a:extLst>
              <a:ext uri="{FF2B5EF4-FFF2-40B4-BE49-F238E27FC236}">
                <a16:creationId xmlns:a16="http://schemas.microsoft.com/office/drawing/2014/main" id="{00000000-0008-0000-0500-00005C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" name="Đường nối Thẳng 348">
            <a:extLst>
              <a:ext uri="{FF2B5EF4-FFF2-40B4-BE49-F238E27FC236}">
                <a16:creationId xmlns:a16="http://schemas.microsoft.com/office/drawing/2014/main" id="{00000000-0008-0000-0500-00005D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25</xdr:row>
      <xdr:rowOff>42242</xdr:rowOff>
    </xdr:from>
    <xdr:to>
      <xdr:col>12</xdr:col>
      <xdr:colOff>472909</xdr:colOff>
      <xdr:row>26</xdr:row>
      <xdr:rowOff>4469</xdr:rowOff>
    </xdr:to>
    <xdr:grpSp>
      <xdr:nvGrpSpPr>
        <xdr:cNvPr id="350" name="Nhóm 349">
          <a:extLst>
            <a:ext uri="{FF2B5EF4-FFF2-40B4-BE49-F238E27FC236}">
              <a16:creationId xmlns:a16="http://schemas.microsoft.com/office/drawing/2014/main" id="{00000000-0008-0000-0500-00005E010000}"/>
            </a:ext>
          </a:extLst>
        </xdr:cNvPr>
        <xdr:cNvGrpSpPr/>
      </xdr:nvGrpSpPr>
      <xdr:grpSpPr>
        <a:xfrm>
          <a:off x="7629703" y="6369563"/>
          <a:ext cx="136635" cy="207156"/>
          <a:chOff x="10281744" y="1872155"/>
          <a:chExt cx="136635" cy="181302"/>
        </a:xfrm>
      </xdr:grpSpPr>
      <xdr:cxnSp macro="">
        <xdr:nvCxnSpPr>
          <xdr:cNvPr id="351" name="Đường nối Thẳng 350">
            <a:extLst>
              <a:ext uri="{FF2B5EF4-FFF2-40B4-BE49-F238E27FC236}">
                <a16:creationId xmlns:a16="http://schemas.microsoft.com/office/drawing/2014/main" id="{00000000-0008-0000-0500-00005F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" name="Đường nối Thẳng 351">
            <a:extLst>
              <a:ext uri="{FF2B5EF4-FFF2-40B4-BE49-F238E27FC236}">
                <a16:creationId xmlns:a16="http://schemas.microsoft.com/office/drawing/2014/main" id="{00000000-0008-0000-0500-000060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25</xdr:row>
      <xdr:rowOff>42242</xdr:rowOff>
    </xdr:from>
    <xdr:to>
      <xdr:col>12</xdr:col>
      <xdr:colOff>472909</xdr:colOff>
      <xdr:row>26</xdr:row>
      <xdr:rowOff>4469</xdr:rowOff>
    </xdr:to>
    <xdr:grpSp>
      <xdr:nvGrpSpPr>
        <xdr:cNvPr id="353" name="Nhóm 352">
          <a:extLst>
            <a:ext uri="{FF2B5EF4-FFF2-40B4-BE49-F238E27FC236}">
              <a16:creationId xmlns:a16="http://schemas.microsoft.com/office/drawing/2014/main" id="{00000000-0008-0000-0500-000061010000}"/>
            </a:ext>
          </a:extLst>
        </xdr:cNvPr>
        <xdr:cNvGrpSpPr/>
      </xdr:nvGrpSpPr>
      <xdr:grpSpPr>
        <a:xfrm>
          <a:off x="7629703" y="6369563"/>
          <a:ext cx="136635" cy="207156"/>
          <a:chOff x="10281744" y="1872155"/>
          <a:chExt cx="136635" cy="181302"/>
        </a:xfrm>
      </xdr:grpSpPr>
      <xdr:cxnSp macro="">
        <xdr:nvCxnSpPr>
          <xdr:cNvPr id="354" name="Đường nối Thẳng 353">
            <a:extLst>
              <a:ext uri="{FF2B5EF4-FFF2-40B4-BE49-F238E27FC236}">
                <a16:creationId xmlns:a16="http://schemas.microsoft.com/office/drawing/2014/main" id="{00000000-0008-0000-0500-000062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" name="Đường nối Thẳng 354">
            <a:extLst>
              <a:ext uri="{FF2B5EF4-FFF2-40B4-BE49-F238E27FC236}">
                <a16:creationId xmlns:a16="http://schemas.microsoft.com/office/drawing/2014/main" id="{00000000-0008-0000-0500-000063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26</xdr:row>
      <xdr:rowOff>42242</xdr:rowOff>
    </xdr:from>
    <xdr:to>
      <xdr:col>12</xdr:col>
      <xdr:colOff>472909</xdr:colOff>
      <xdr:row>27</xdr:row>
      <xdr:rowOff>4469</xdr:rowOff>
    </xdr:to>
    <xdr:grpSp>
      <xdr:nvGrpSpPr>
        <xdr:cNvPr id="356" name="Nhóm 355">
          <a:extLst>
            <a:ext uri="{FF2B5EF4-FFF2-40B4-BE49-F238E27FC236}">
              <a16:creationId xmlns:a16="http://schemas.microsoft.com/office/drawing/2014/main" id="{00000000-0008-0000-0500-000064010000}"/>
            </a:ext>
          </a:extLst>
        </xdr:cNvPr>
        <xdr:cNvGrpSpPr/>
      </xdr:nvGrpSpPr>
      <xdr:grpSpPr>
        <a:xfrm>
          <a:off x="7629703" y="6614492"/>
          <a:ext cx="136635" cy="207156"/>
          <a:chOff x="10281744" y="1872155"/>
          <a:chExt cx="136635" cy="181302"/>
        </a:xfrm>
      </xdr:grpSpPr>
      <xdr:cxnSp macro="">
        <xdr:nvCxnSpPr>
          <xdr:cNvPr id="357" name="Đường nối Thẳng 356">
            <a:extLst>
              <a:ext uri="{FF2B5EF4-FFF2-40B4-BE49-F238E27FC236}">
                <a16:creationId xmlns:a16="http://schemas.microsoft.com/office/drawing/2014/main" id="{00000000-0008-0000-0500-000065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" name="Đường nối Thẳng 357">
            <a:extLst>
              <a:ext uri="{FF2B5EF4-FFF2-40B4-BE49-F238E27FC236}">
                <a16:creationId xmlns:a16="http://schemas.microsoft.com/office/drawing/2014/main" id="{00000000-0008-0000-0500-000066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137</xdr:row>
      <xdr:rowOff>42242</xdr:rowOff>
    </xdr:from>
    <xdr:to>
      <xdr:col>12</xdr:col>
      <xdr:colOff>472909</xdr:colOff>
      <xdr:row>138</xdr:row>
      <xdr:rowOff>4469</xdr:rowOff>
    </xdr:to>
    <xdr:grpSp>
      <xdr:nvGrpSpPr>
        <xdr:cNvPr id="359" name="Nhóm 448">
          <a:extLst>
            <a:ext uri="{FF2B5EF4-FFF2-40B4-BE49-F238E27FC236}">
              <a16:creationId xmlns:a16="http://schemas.microsoft.com/office/drawing/2014/main" id="{00000000-0008-0000-0500-000067010000}"/>
            </a:ext>
          </a:extLst>
        </xdr:cNvPr>
        <xdr:cNvGrpSpPr/>
      </xdr:nvGrpSpPr>
      <xdr:grpSpPr>
        <a:xfrm>
          <a:off x="7629703" y="33801563"/>
          <a:ext cx="136635" cy="207156"/>
          <a:chOff x="10281744" y="1872155"/>
          <a:chExt cx="136635" cy="181302"/>
        </a:xfrm>
      </xdr:grpSpPr>
      <xdr:cxnSp macro="">
        <xdr:nvCxnSpPr>
          <xdr:cNvPr id="360" name="Đường nối Thẳng 449">
            <a:extLst>
              <a:ext uri="{FF2B5EF4-FFF2-40B4-BE49-F238E27FC236}">
                <a16:creationId xmlns:a16="http://schemas.microsoft.com/office/drawing/2014/main" id="{00000000-0008-0000-0500-00006801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" name="Đường nối Thẳng 450">
            <a:extLst>
              <a:ext uri="{FF2B5EF4-FFF2-40B4-BE49-F238E27FC236}">
                <a16:creationId xmlns:a16="http://schemas.microsoft.com/office/drawing/2014/main" id="{00000000-0008-0000-0500-00006901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336274</xdr:colOff>
      <xdr:row>5</xdr:row>
      <xdr:rowOff>42242</xdr:rowOff>
    </xdr:from>
    <xdr:to>
      <xdr:col>12</xdr:col>
      <xdr:colOff>472909</xdr:colOff>
      <xdr:row>6</xdr:row>
      <xdr:rowOff>0</xdr:rowOff>
    </xdr:to>
    <xdr:grpSp>
      <xdr:nvGrpSpPr>
        <xdr:cNvPr id="8" name="Nhóm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pSpPr/>
      </xdr:nvGrpSpPr>
      <xdr:grpSpPr>
        <a:xfrm>
          <a:off x="7330345" y="1484599"/>
          <a:ext cx="136635" cy="202687"/>
          <a:chOff x="10281744" y="1872155"/>
          <a:chExt cx="136635" cy="181302"/>
        </a:xfrm>
      </xdr:grpSpPr>
      <xdr:cxnSp macro="">
        <xdr:nvCxnSpPr>
          <xdr:cNvPr id="9" name="Đường nối Thẳng 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Đường nối Thẳng 9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6</xdr:row>
      <xdr:rowOff>42242</xdr:rowOff>
    </xdr:from>
    <xdr:to>
      <xdr:col>12</xdr:col>
      <xdr:colOff>472909</xdr:colOff>
      <xdr:row>7</xdr:row>
      <xdr:rowOff>0</xdr:rowOff>
    </xdr:to>
    <xdr:grpSp>
      <xdr:nvGrpSpPr>
        <xdr:cNvPr id="14" name="Nhóm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pSpPr/>
      </xdr:nvGrpSpPr>
      <xdr:grpSpPr>
        <a:xfrm>
          <a:off x="7330345" y="1729528"/>
          <a:ext cx="136635" cy="202686"/>
          <a:chOff x="10281744" y="1872155"/>
          <a:chExt cx="136635" cy="181302"/>
        </a:xfrm>
      </xdr:grpSpPr>
      <xdr:cxnSp macro="">
        <xdr:nvCxnSpPr>
          <xdr:cNvPr id="15" name="Đường nối Thẳng 14">
            <a:extLst>
              <a:ext uri="{FF2B5EF4-FFF2-40B4-BE49-F238E27FC236}">
                <a16:creationId xmlns:a16="http://schemas.microsoft.com/office/drawing/2014/main" id="{00000000-0008-0000-0600-00000F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Đường nối Thẳng 15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8</xdr:row>
      <xdr:rowOff>42242</xdr:rowOff>
    </xdr:from>
    <xdr:to>
      <xdr:col>12</xdr:col>
      <xdr:colOff>472909</xdr:colOff>
      <xdr:row>9</xdr:row>
      <xdr:rowOff>4469</xdr:rowOff>
    </xdr:to>
    <xdr:grpSp>
      <xdr:nvGrpSpPr>
        <xdr:cNvPr id="35" name="Nhóm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pSpPr/>
      </xdr:nvGrpSpPr>
      <xdr:grpSpPr>
        <a:xfrm>
          <a:off x="7330345" y="2219385"/>
          <a:ext cx="136635" cy="207155"/>
          <a:chOff x="10281744" y="1872155"/>
          <a:chExt cx="136635" cy="181302"/>
        </a:xfrm>
      </xdr:grpSpPr>
      <xdr:cxnSp macro="">
        <xdr:nvCxnSpPr>
          <xdr:cNvPr id="36" name="Đường nối Thẳng 35">
            <a:extLst>
              <a:ext uri="{FF2B5EF4-FFF2-40B4-BE49-F238E27FC236}">
                <a16:creationId xmlns:a16="http://schemas.microsoft.com/office/drawing/2014/main" id="{00000000-0008-0000-0600-000024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Đường nối Thẳng 36">
            <a:extLst>
              <a:ext uri="{FF2B5EF4-FFF2-40B4-BE49-F238E27FC236}">
                <a16:creationId xmlns:a16="http://schemas.microsoft.com/office/drawing/2014/main" id="{00000000-0008-0000-0600-000025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8</xdr:row>
      <xdr:rowOff>42242</xdr:rowOff>
    </xdr:from>
    <xdr:to>
      <xdr:col>12</xdr:col>
      <xdr:colOff>472909</xdr:colOff>
      <xdr:row>9</xdr:row>
      <xdr:rowOff>4469</xdr:rowOff>
    </xdr:to>
    <xdr:grpSp>
      <xdr:nvGrpSpPr>
        <xdr:cNvPr id="53" name="Nhóm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pSpPr/>
      </xdr:nvGrpSpPr>
      <xdr:grpSpPr>
        <a:xfrm>
          <a:off x="7330345" y="2219385"/>
          <a:ext cx="136635" cy="207155"/>
          <a:chOff x="10281744" y="1872155"/>
          <a:chExt cx="136635" cy="181302"/>
        </a:xfrm>
      </xdr:grpSpPr>
      <xdr:cxnSp macro="">
        <xdr:nvCxnSpPr>
          <xdr:cNvPr id="54" name="Đường nối Thẳng 53">
            <a:extLst>
              <a:ext uri="{FF2B5EF4-FFF2-40B4-BE49-F238E27FC236}">
                <a16:creationId xmlns:a16="http://schemas.microsoft.com/office/drawing/2014/main" id="{00000000-0008-0000-0600-000036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Đường nối Thẳng 54">
            <a:extLst>
              <a:ext uri="{FF2B5EF4-FFF2-40B4-BE49-F238E27FC236}">
                <a16:creationId xmlns:a16="http://schemas.microsoft.com/office/drawing/2014/main" id="{00000000-0008-0000-0600-000037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9</xdr:row>
      <xdr:rowOff>42242</xdr:rowOff>
    </xdr:from>
    <xdr:to>
      <xdr:col>12</xdr:col>
      <xdr:colOff>472909</xdr:colOff>
      <xdr:row>10</xdr:row>
      <xdr:rowOff>4469</xdr:rowOff>
    </xdr:to>
    <xdr:grpSp>
      <xdr:nvGrpSpPr>
        <xdr:cNvPr id="56" name="Nhóm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pSpPr/>
      </xdr:nvGrpSpPr>
      <xdr:grpSpPr>
        <a:xfrm>
          <a:off x="7330345" y="2464313"/>
          <a:ext cx="136635" cy="207156"/>
          <a:chOff x="10281744" y="1872155"/>
          <a:chExt cx="136635" cy="181302"/>
        </a:xfrm>
      </xdr:grpSpPr>
      <xdr:cxnSp macro="">
        <xdr:nvCxnSpPr>
          <xdr:cNvPr id="57" name="Đường nối Thẳng 56">
            <a:extLst>
              <a:ext uri="{FF2B5EF4-FFF2-40B4-BE49-F238E27FC236}">
                <a16:creationId xmlns:a16="http://schemas.microsoft.com/office/drawing/2014/main" id="{00000000-0008-0000-0600-000039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Đường nối Thẳng 57">
            <a:extLst>
              <a:ext uri="{FF2B5EF4-FFF2-40B4-BE49-F238E27FC236}">
                <a16:creationId xmlns:a16="http://schemas.microsoft.com/office/drawing/2014/main" id="{00000000-0008-0000-0600-00003A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10</xdr:row>
      <xdr:rowOff>42241</xdr:rowOff>
    </xdr:from>
    <xdr:to>
      <xdr:col>11</xdr:col>
      <xdr:colOff>411930</xdr:colOff>
      <xdr:row>10</xdr:row>
      <xdr:rowOff>187513</xdr:rowOff>
    </xdr:to>
    <xdr:grpSp>
      <xdr:nvGrpSpPr>
        <xdr:cNvPr id="59" name="Nhóm 5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pSpPr/>
      </xdr:nvGrpSpPr>
      <xdr:grpSpPr>
        <a:xfrm>
          <a:off x="6420914" y="2709241"/>
          <a:ext cx="127837" cy="145272"/>
          <a:chOff x="9930562" y="2326727"/>
          <a:chExt cx="127837" cy="181302"/>
        </a:xfrm>
      </xdr:grpSpPr>
      <xdr:cxnSp macro="">
        <xdr:nvCxnSpPr>
          <xdr:cNvPr id="60" name="Đường nối Thẳng 59">
            <a:extLst>
              <a:ext uri="{FF2B5EF4-FFF2-40B4-BE49-F238E27FC236}">
                <a16:creationId xmlns:a16="http://schemas.microsoft.com/office/drawing/2014/main" id="{00000000-0008-0000-0600-00003C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Đường nối Thẳng 60">
            <a:extLst>
              <a:ext uri="{FF2B5EF4-FFF2-40B4-BE49-F238E27FC236}">
                <a16:creationId xmlns:a16="http://schemas.microsoft.com/office/drawing/2014/main" id="{00000000-0008-0000-0600-00003D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13</xdr:row>
      <xdr:rowOff>42241</xdr:rowOff>
    </xdr:from>
    <xdr:to>
      <xdr:col>11</xdr:col>
      <xdr:colOff>411930</xdr:colOff>
      <xdr:row>13</xdr:row>
      <xdr:rowOff>187513</xdr:rowOff>
    </xdr:to>
    <xdr:grpSp>
      <xdr:nvGrpSpPr>
        <xdr:cNvPr id="62" name="Nhóm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pSpPr/>
      </xdr:nvGrpSpPr>
      <xdr:grpSpPr>
        <a:xfrm>
          <a:off x="6420914" y="3444027"/>
          <a:ext cx="127837" cy="145272"/>
          <a:chOff x="9930562" y="2326727"/>
          <a:chExt cx="127837" cy="181302"/>
        </a:xfrm>
      </xdr:grpSpPr>
      <xdr:cxnSp macro="">
        <xdr:nvCxnSpPr>
          <xdr:cNvPr id="63" name="Đường nối Thẳng 62">
            <a:extLst>
              <a:ext uri="{FF2B5EF4-FFF2-40B4-BE49-F238E27FC236}">
                <a16:creationId xmlns:a16="http://schemas.microsoft.com/office/drawing/2014/main" id="{00000000-0008-0000-0600-00003F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Đường nối Thẳng 63">
            <a:extLst>
              <a:ext uri="{FF2B5EF4-FFF2-40B4-BE49-F238E27FC236}">
                <a16:creationId xmlns:a16="http://schemas.microsoft.com/office/drawing/2014/main" id="{00000000-0008-0000-0600-000040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12</xdr:row>
      <xdr:rowOff>42242</xdr:rowOff>
    </xdr:from>
    <xdr:to>
      <xdr:col>12</xdr:col>
      <xdr:colOff>472909</xdr:colOff>
      <xdr:row>13</xdr:row>
      <xdr:rowOff>4469</xdr:rowOff>
    </xdr:to>
    <xdr:grpSp>
      <xdr:nvGrpSpPr>
        <xdr:cNvPr id="71" name="Nhóm 70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pSpPr/>
      </xdr:nvGrpSpPr>
      <xdr:grpSpPr>
        <a:xfrm>
          <a:off x="7330345" y="3199099"/>
          <a:ext cx="136635" cy="207156"/>
          <a:chOff x="10281744" y="1872155"/>
          <a:chExt cx="136635" cy="181302"/>
        </a:xfrm>
      </xdr:grpSpPr>
      <xdr:cxnSp macro="">
        <xdr:nvCxnSpPr>
          <xdr:cNvPr id="72" name="Đường nối Thẳng 71">
            <a:extLst>
              <a:ext uri="{FF2B5EF4-FFF2-40B4-BE49-F238E27FC236}">
                <a16:creationId xmlns:a16="http://schemas.microsoft.com/office/drawing/2014/main" id="{00000000-0008-0000-0600-000048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Đường nối Thẳng 72">
            <a:extLst>
              <a:ext uri="{FF2B5EF4-FFF2-40B4-BE49-F238E27FC236}">
                <a16:creationId xmlns:a16="http://schemas.microsoft.com/office/drawing/2014/main" id="{00000000-0008-0000-0600-000049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14</xdr:row>
      <xdr:rowOff>42241</xdr:rowOff>
    </xdr:from>
    <xdr:to>
      <xdr:col>11</xdr:col>
      <xdr:colOff>411930</xdr:colOff>
      <xdr:row>14</xdr:row>
      <xdr:rowOff>187513</xdr:rowOff>
    </xdr:to>
    <xdr:grpSp>
      <xdr:nvGrpSpPr>
        <xdr:cNvPr id="74" name="Nhóm 73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pSpPr/>
      </xdr:nvGrpSpPr>
      <xdr:grpSpPr>
        <a:xfrm>
          <a:off x="6420914" y="3688955"/>
          <a:ext cx="127837" cy="145272"/>
          <a:chOff x="9930562" y="2326727"/>
          <a:chExt cx="127837" cy="181302"/>
        </a:xfrm>
      </xdr:grpSpPr>
      <xdr:cxnSp macro="">
        <xdr:nvCxnSpPr>
          <xdr:cNvPr id="75" name="Đường nối Thẳng 74">
            <a:extLst>
              <a:ext uri="{FF2B5EF4-FFF2-40B4-BE49-F238E27FC236}">
                <a16:creationId xmlns:a16="http://schemas.microsoft.com/office/drawing/2014/main" id="{00000000-0008-0000-0600-00004B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Đường nối Thẳng 75">
            <a:extLst>
              <a:ext uri="{FF2B5EF4-FFF2-40B4-BE49-F238E27FC236}">
                <a16:creationId xmlns:a16="http://schemas.microsoft.com/office/drawing/2014/main" id="{00000000-0008-0000-0600-00004C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15</xdr:row>
      <xdr:rowOff>42242</xdr:rowOff>
    </xdr:from>
    <xdr:to>
      <xdr:col>12</xdr:col>
      <xdr:colOff>472909</xdr:colOff>
      <xdr:row>16</xdr:row>
      <xdr:rowOff>0</xdr:rowOff>
    </xdr:to>
    <xdr:grpSp>
      <xdr:nvGrpSpPr>
        <xdr:cNvPr id="77" name="Nhóm 76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pSpPr/>
      </xdr:nvGrpSpPr>
      <xdr:grpSpPr>
        <a:xfrm>
          <a:off x="7330345" y="3933885"/>
          <a:ext cx="136635" cy="202686"/>
          <a:chOff x="10281744" y="1872155"/>
          <a:chExt cx="136635" cy="181302"/>
        </a:xfrm>
      </xdr:grpSpPr>
      <xdr:cxnSp macro="">
        <xdr:nvCxnSpPr>
          <xdr:cNvPr id="78" name="Đường nối Thẳng 77">
            <a:extLst>
              <a:ext uri="{FF2B5EF4-FFF2-40B4-BE49-F238E27FC236}">
                <a16:creationId xmlns:a16="http://schemas.microsoft.com/office/drawing/2014/main" id="{00000000-0008-0000-0600-00004E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Đường nối Thẳng 78">
            <a:extLst>
              <a:ext uri="{FF2B5EF4-FFF2-40B4-BE49-F238E27FC236}">
                <a16:creationId xmlns:a16="http://schemas.microsoft.com/office/drawing/2014/main" id="{00000000-0008-0000-0600-00004F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16</xdr:row>
      <xdr:rowOff>42241</xdr:rowOff>
    </xdr:from>
    <xdr:to>
      <xdr:col>11</xdr:col>
      <xdr:colOff>411930</xdr:colOff>
      <xdr:row>16</xdr:row>
      <xdr:rowOff>187513</xdr:rowOff>
    </xdr:to>
    <xdr:grpSp>
      <xdr:nvGrpSpPr>
        <xdr:cNvPr id="83" name="Nhóm 82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GrpSpPr/>
      </xdr:nvGrpSpPr>
      <xdr:grpSpPr>
        <a:xfrm>
          <a:off x="6420914" y="4178812"/>
          <a:ext cx="127837" cy="145272"/>
          <a:chOff x="9930562" y="2326727"/>
          <a:chExt cx="127837" cy="181302"/>
        </a:xfrm>
      </xdr:grpSpPr>
      <xdr:cxnSp macro="">
        <xdr:nvCxnSpPr>
          <xdr:cNvPr id="84" name="Đường nối Thẳng 83">
            <a:extLst>
              <a:ext uri="{FF2B5EF4-FFF2-40B4-BE49-F238E27FC236}">
                <a16:creationId xmlns:a16="http://schemas.microsoft.com/office/drawing/2014/main" id="{00000000-0008-0000-0600-000054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Đường nối Thẳng 84">
            <a:extLst>
              <a:ext uri="{FF2B5EF4-FFF2-40B4-BE49-F238E27FC236}">
                <a16:creationId xmlns:a16="http://schemas.microsoft.com/office/drawing/2014/main" id="{00000000-0008-0000-0600-000055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284093</xdr:colOff>
      <xdr:row>17</xdr:row>
      <xdr:rowOff>42241</xdr:rowOff>
    </xdr:from>
    <xdr:to>
      <xdr:col>11</xdr:col>
      <xdr:colOff>411930</xdr:colOff>
      <xdr:row>17</xdr:row>
      <xdr:rowOff>187513</xdr:rowOff>
    </xdr:to>
    <xdr:grpSp>
      <xdr:nvGrpSpPr>
        <xdr:cNvPr id="86" name="Nhóm 85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GrpSpPr/>
      </xdr:nvGrpSpPr>
      <xdr:grpSpPr>
        <a:xfrm>
          <a:off x="6420914" y="4423741"/>
          <a:ext cx="127837" cy="145272"/>
          <a:chOff x="9930562" y="2326727"/>
          <a:chExt cx="127837" cy="181302"/>
        </a:xfrm>
      </xdr:grpSpPr>
      <xdr:cxnSp macro="">
        <xdr:nvCxnSpPr>
          <xdr:cNvPr id="87" name="Đường nối Thẳng 86">
            <a:extLst>
              <a:ext uri="{FF2B5EF4-FFF2-40B4-BE49-F238E27FC236}">
                <a16:creationId xmlns:a16="http://schemas.microsoft.com/office/drawing/2014/main" id="{00000000-0008-0000-0600-000057000000}"/>
              </a:ext>
            </a:extLst>
          </xdr:cNvPr>
          <xdr:cNvCxnSpPr/>
        </xdr:nvCxnSpPr>
        <xdr:spPr>
          <a:xfrm flipH="1">
            <a:off x="10055012" y="2326727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Đường nối Thẳng 87">
            <a:extLst>
              <a:ext uri="{FF2B5EF4-FFF2-40B4-BE49-F238E27FC236}">
                <a16:creationId xmlns:a16="http://schemas.microsoft.com/office/drawing/2014/main" id="{00000000-0008-0000-0600-000058000000}"/>
              </a:ext>
            </a:extLst>
          </xdr:cNvPr>
          <xdr:cNvCxnSpPr/>
        </xdr:nvCxnSpPr>
        <xdr:spPr>
          <a:xfrm>
            <a:off x="9930562" y="2412124"/>
            <a:ext cx="126122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336274</xdr:colOff>
      <xdr:row>7</xdr:row>
      <xdr:rowOff>42242</xdr:rowOff>
    </xdr:from>
    <xdr:to>
      <xdr:col>12</xdr:col>
      <xdr:colOff>472909</xdr:colOff>
      <xdr:row>8</xdr:row>
      <xdr:rowOff>0</xdr:rowOff>
    </xdr:to>
    <xdr:grpSp>
      <xdr:nvGrpSpPr>
        <xdr:cNvPr id="89" name="Nhóm 13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GrpSpPr/>
      </xdr:nvGrpSpPr>
      <xdr:grpSpPr>
        <a:xfrm>
          <a:off x="7330345" y="1974456"/>
          <a:ext cx="136635" cy="202687"/>
          <a:chOff x="10281744" y="1872155"/>
          <a:chExt cx="136635" cy="181302"/>
        </a:xfrm>
      </xdr:grpSpPr>
      <xdr:cxnSp macro="">
        <xdr:nvCxnSpPr>
          <xdr:cNvPr id="90" name="Đường nối Thẳng 14">
            <a:extLst>
              <a:ext uri="{FF2B5EF4-FFF2-40B4-BE49-F238E27FC236}">
                <a16:creationId xmlns:a16="http://schemas.microsoft.com/office/drawing/2014/main" id="{00000000-0008-0000-0600-00005A000000}"/>
              </a:ext>
            </a:extLst>
          </xdr:cNvPr>
          <xdr:cNvCxnSpPr/>
        </xdr:nvCxnSpPr>
        <xdr:spPr>
          <a:xfrm flipH="1">
            <a:off x="10290182" y="1872155"/>
            <a:ext cx="3387" cy="18130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Đường nối Thẳng 15">
            <a:extLst>
              <a:ext uri="{FF2B5EF4-FFF2-40B4-BE49-F238E27FC236}">
                <a16:creationId xmlns:a16="http://schemas.microsoft.com/office/drawing/2014/main" id="{00000000-0008-0000-0600-00005B000000}"/>
              </a:ext>
            </a:extLst>
          </xdr:cNvPr>
          <xdr:cNvCxnSpPr/>
        </xdr:nvCxnSpPr>
        <xdr:spPr>
          <a:xfrm>
            <a:off x="10281744" y="1957552"/>
            <a:ext cx="13663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355"/>
  <sheetViews>
    <sheetView topLeftCell="A259" zoomScale="70" zoomScaleNormal="70" workbookViewId="0">
      <selection activeCell="J37" sqref="J37"/>
    </sheetView>
  </sheetViews>
  <sheetFormatPr defaultRowHeight="18.75"/>
  <cols>
    <col min="1" max="1" width="5.109375" style="122" bestFit="1" customWidth="1"/>
    <col min="2" max="2" width="4.109375" style="72" bestFit="1" customWidth="1"/>
    <col min="3" max="3" width="22.44140625" style="72" customWidth="1"/>
    <col min="4" max="4" width="4" style="72" bestFit="1" customWidth="1"/>
    <col min="5" max="5" width="4.109375" style="72" bestFit="1" customWidth="1"/>
    <col min="6" max="6" width="2.21875" style="72" bestFit="1" customWidth="1"/>
    <col min="7" max="7" width="4.109375" style="72" bestFit="1" customWidth="1"/>
    <col min="8" max="8" width="4" style="72" bestFit="1" customWidth="1"/>
    <col min="9" max="9" width="4.109375" style="72" bestFit="1" customWidth="1"/>
    <col min="10" max="10" width="2.21875" style="72" bestFit="1" customWidth="1"/>
    <col min="11" max="11" width="5.6640625" style="72" bestFit="1" customWidth="1"/>
    <col min="12" max="12" width="9" style="72" bestFit="1" customWidth="1"/>
    <col min="13" max="14" width="8.88671875" style="72"/>
    <col min="15" max="15" width="8.88671875" style="72" hidden="1" customWidth="1"/>
    <col min="16" max="16" width="8.88671875" style="72"/>
    <col min="17" max="18" width="9" style="72" bestFit="1" customWidth="1"/>
    <col min="19" max="19" width="8.88671875" style="72"/>
    <col min="20" max="21" width="8.88671875" style="72" customWidth="1"/>
    <col min="22" max="22" width="22.88671875" style="72" customWidth="1"/>
    <col min="23" max="23" width="26" style="72" bestFit="1" customWidth="1"/>
    <col min="24" max="24" width="8.88671875" style="72"/>
    <col min="25" max="25" width="19.33203125" style="72" bestFit="1" customWidth="1"/>
    <col min="26" max="16384" width="8.88671875" style="72"/>
  </cols>
  <sheetData>
    <row r="1" spans="1:23">
      <c r="B1" s="551" t="s">
        <v>16</v>
      </c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</row>
    <row r="2" spans="1:23">
      <c r="B2" s="73"/>
      <c r="C2" s="74"/>
      <c r="D2" s="74"/>
      <c r="E2" s="73"/>
      <c r="F2" s="74"/>
      <c r="G2" s="75"/>
      <c r="H2" s="75"/>
      <c r="I2" s="75"/>
      <c r="J2" s="75"/>
      <c r="K2" s="75"/>
      <c r="L2" s="76"/>
      <c r="M2" s="76"/>
      <c r="N2" s="76"/>
      <c r="O2" s="76"/>
      <c r="P2" s="74"/>
      <c r="Q2" s="77"/>
      <c r="R2" s="77"/>
      <c r="S2" s="73"/>
      <c r="T2" s="73"/>
      <c r="U2" s="74"/>
      <c r="V2" s="75"/>
      <c r="W2" s="73"/>
    </row>
    <row r="3" spans="1:23">
      <c r="A3" s="544" t="s">
        <v>890</v>
      </c>
      <c r="B3" s="545" t="s">
        <v>888</v>
      </c>
      <c r="C3" s="545" t="s">
        <v>0</v>
      </c>
      <c r="D3" s="545" t="s">
        <v>478</v>
      </c>
      <c r="E3" s="545"/>
      <c r="F3" s="545"/>
      <c r="G3" s="545"/>
      <c r="H3" s="545" t="s">
        <v>479</v>
      </c>
      <c r="I3" s="545"/>
      <c r="J3" s="545"/>
      <c r="K3" s="545"/>
      <c r="L3" s="545" t="s">
        <v>2</v>
      </c>
      <c r="M3" s="545"/>
      <c r="N3" s="545"/>
      <c r="O3" s="545"/>
      <c r="P3" s="545"/>
      <c r="Q3" s="545" t="s">
        <v>3</v>
      </c>
      <c r="R3" s="545"/>
      <c r="S3" s="545"/>
      <c r="T3" s="545"/>
      <c r="U3" s="545"/>
      <c r="V3" s="546" t="s">
        <v>13</v>
      </c>
      <c r="W3" s="554" t="s">
        <v>55</v>
      </c>
    </row>
    <row r="4" spans="1:23" ht="18.75" customHeight="1">
      <c r="A4" s="544"/>
      <c r="B4" s="545"/>
      <c r="C4" s="545"/>
      <c r="D4" s="545"/>
      <c r="E4" s="545"/>
      <c r="F4" s="545"/>
      <c r="G4" s="545"/>
      <c r="H4" s="545"/>
      <c r="I4" s="545"/>
      <c r="J4" s="545"/>
      <c r="K4" s="545"/>
      <c r="L4" s="555" t="s">
        <v>4</v>
      </c>
      <c r="M4" s="555"/>
      <c r="N4" s="548" t="s">
        <v>4</v>
      </c>
      <c r="O4" s="556" t="s">
        <v>853</v>
      </c>
      <c r="P4" s="545" t="s">
        <v>5</v>
      </c>
      <c r="Q4" s="558" t="s">
        <v>854</v>
      </c>
      <c r="R4" s="558"/>
      <c r="S4" s="559" t="s">
        <v>6</v>
      </c>
      <c r="T4" s="554" t="s">
        <v>7</v>
      </c>
      <c r="U4" s="546" t="s">
        <v>8</v>
      </c>
      <c r="V4" s="552"/>
      <c r="W4" s="554"/>
    </row>
    <row r="5" spans="1:23">
      <c r="A5" s="544"/>
      <c r="B5" s="545"/>
      <c r="C5" s="545"/>
      <c r="D5" s="545"/>
      <c r="E5" s="545"/>
      <c r="F5" s="545"/>
      <c r="G5" s="545"/>
      <c r="H5" s="545"/>
      <c r="I5" s="545"/>
      <c r="J5" s="545"/>
      <c r="K5" s="545"/>
      <c r="L5" s="78" t="s">
        <v>9</v>
      </c>
      <c r="M5" s="78" t="s">
        <v>10</v>
      </c>
      <c r="N5" s="549"/>
      <c r="O5" s="557"/>
      <c r="P5" s="545"/>
      <c r="Q5" s="79" t="s">
        <v>11</v>
      </c>
      <c r="R5" s="79" t="s">
        <v>12</v>
      </c>
      <c r="S5" s="559"/>
      <c r="T5" s="554"/>
      <c r="U5" s="547"/>
      <c r="V5" s="553"/>
      <c r="W5" s="554"/>
    </row>
    <row r="6" spans="1:23">
      <c r="B6" s="550" t="s">
        <v>512</v>
      </c>
      <c r="C6" s="550"/>
      <c r="D6" s="550"/>
      <c r="E6" s="550"/>
      <c r="F6" s="550"/>
      <c r="G6" s="550"/>
      <c r="H6" s="550"/>
      <c r="I6" s="550"/>
      <c r="J6" s="550"/>
      <c r="K6" s="550"/>
      <c r="L6" s="550"/>
      <c r="M6" s="550"/>
      <c r="N6" s="550"/>
      <c r="O6" s="550"/>
      <c r="P6" s="550"/>
      <c r="Q6" s="550"/>
      <c r="R6" s="550"/>
      <c r="S6" s="550"/>
      <c r="T6" s="550"/>
      <c r="U6" s="550"/>
      <c r="V6" s="550"/>
      <c r="W6" s="550"/>
    </row>
    <row r="7" spans="1:23" s="88" customFormat="1">
      <c r="A7" s="122">
        <v>1</v>
      </c>
      <c r="B7" s="59">
        <v>90</v>
      </c>
      <c r="C7" s="59" t="s">
        <v>513</v>
      </c>
      <c r="D7" s="80" t="s">
        <v>17</v>
      </c>
      <c r="E7" s="81" t="s">
        <v>483</v>
      </c>
      <c r="F7" s="82" t="s">
        <v>18</v>
      </c>
      <c r="G7" s="81" t="s">
        <v>483</v>
      </c>
      <c r="H7" s="60" t="s">
        <v>17</v>
      </c>
      <c r="I7" s="83">
        <v>0</v>
      </c>
      <c r="J7" s="138" t="s">
        <v>18</v>
      </c>
      <c r="K7" s="83">
        <v>0</v>
      </c>
      <c r="L7" s="59"/>
      <c r="M7" s="59"/>
      <c r="N7" s="59" t="s">
        <v>514</v>
      </c>
      <c r="O7" s="59"/>
      <c r="P7" s="85" t="s">
        <v>27</v>
      </c>
      <c r="Q7" s="86">
        <v>32</v>
      </c>
      <c r="R7" s="86">
        <v>17</v>
      </c>
      <c r="S7" s="87" t="s">
        <v>30</v>
      </c>
      <c r="T7" s="59"/>
      <c r="U7" s="59"/>
      <c r="V7" s="59" t="s">
        <v>515</v>
      </c>
      <c r="W7" s="59" t="s">
        <v>516</v>
      </c>
    </row>
    <row r="8" spans="1:23">
      <c r="A8" s="122">
        <v>2</v>
      </c>
      <c r="B8" s="89"/>
      <c r="C8" s="142" t="s">
        <v>517</v>
      </c>
      <c r="D8" s="71" t="s">
        <v>17</v>
      </c>
      <c r="E8" s="71">
        <v>0</v>
      </c>
      <c r="F8" s="90" t="s">
        <v>18</v>
      </c>
      <c r="G8" s="71">
        <v>38</v>
      </c>
      <c r="H8" s="89"/>
      <c r="I8" s="91"/>
      <c r="J8" s="92"/>
      <c r="K8" s="91"/>
      <c r="L8" s="89"/>
      <c r="M8" s="89"/>
      <c r="N8" s="89" t="s">
        <v>496</v>
      </c>
      <c r="O8" s="89"/>
      <c r="P8" s="93" t="s">
        <v>27</v>
      </c>
      <c r="Q8" s="94">
        <v>9</v>
      </c>
      <c r="R8" s="94">
        <v>4</v>
      </c>
      <c r="S8" s="95" t="s">
        <v>30</v>
      </c>
      <c r="T8" s="89"/>
      <c r="U8" s="89"/>
      <c r="V8" s="89" t="s">
        <v>515</v>
      </c>
      <c r="W8" s="89"/>
    </row>
    <row r="9" spans="1:23">
      <c r="A9" s="122">
        <v>3</v>
      </c>
      <c r="B9" s="89"/>
      <c r="C9" s="89" t="s">
        <v>517</v>
      </c>
      <c r="D9" s="71" t="s">
        <v>17</v>
      </c>
      <c r="E9" s="71">
        <v>0</v>
      </c>
      <c r="F9" s="90" t="s">
        <v>18</v>
      </c>
      <c r="G9" s="71">
        <v>76</v>
      </c>
      <c r="H9" s="89"/>
      <c r="I9" s="91"/>
      <c r="J9" s="92"/>
      <c r="K9" s="91"/>
      <c r="L9" s="89"/>
      <c r="M9" s="89"/>
      <c r="N9" s="89" t="s">
        <v>496</v>
      </c>
      <c r="O9" s="89"/>
      <c r="P9" s="93" t="s">
        <v>27</v>
      </c>
      <c r="Q9" s="94">
        <v>9</v>
      </c>
      <c r="R9" s="94">
        <v>4</v>
      </c>
      <c r="S9" s="95" t="s">
        <v>30</v>
      </c>
      <c r="T9" s="89"/>
      <c r="U9" s="89"/>
      <c r="V9" s="89" t="s">
        <v>515</v>
      </c>
      <c r="W9" s="89"/>
    </row>
    <row r="10" spans="1:23" ht="19.5" customHeight="1">
      <c r="A10" s="122">
        <v>4</v>
      </c>
      <c r="B10" s="89"/>
      <c r="C10" s="96" t="s">
        <v>518</v>
      </c>
      <c r="D10" s="71" t="s">
        <v>17</v>
      </c>
      <c r="E10" s="97">
        <v>0</v>
      </c>
      <c r="F10" s="90" t="s">
        <v>18</v>
      </c>
      <c r="G10" s="97">
        <v>100</v>
      </c>
      <c r="H10" s="89"/>
      <c r="I10" s="91"/>
      <c r="J10" s="92"/>
      <c r="K10" s="91"/>
      <c r="L10" s="89"/>
      <c r="M10" s="89"/>
      <c r="N10" s="89" t="s">
        <v>488</v>
      </c>
      <c r="O10" s="89"/>
      <c r="P10" s="93" t="s">
        <v>27</v>
      </c>
      <c r="Q10" s="94">
        <v>10</v>
      </c>
      <c r="R10" s="94">
        <v>4</v>
      </c>
      <c r="S10" s="95" t="s">
        <v>26</v>
      </c>
      <c r="T10" s="89"/>
      <c r="U10" s="89"/>
      <c r="V10" s="89" t="s">
        <v>515</v>
      </c>
      <c r="W10" s="89"/>
    </row>
    <row r="11" spans="1:23">
      <c r="A11" s="122">
        <v>5</v>
      </c>
      <c r="B11" s="89"/>
      <c r="C11" s="89" t="s">
        <v>517</v>
      </c>
      <c r="D11" s="71" t="s">
        <v>17</v>
      </c>
      <c r="E11" s="71">
        <v>0</v>
      </c>
      <c r="F11" s="90" t="s">
        <v>18</v>
      </c>
      <c r="G11" s="71">
        <v>116</v>
      </c>
      <c r="H11" s="89"/>
      <c r="I11" s="91"/>
      <c r="J11" s="92"/>
      <c r="K11" s="91"/>
      <c r="L11" s="89"/>
      <c r="M11" s="89"/>
      <c r="N11" s="89" t="s">
        <v>496</v>
      </c>
      <c r="O11" s="89"/>
      <c r="P11" s="93" t="s">
        <v>27</v>
      </c>
      <c r="Q11" s="94">
        <v>9</v>
      </c>
      <c r="R11" s="94">
        <v>6</v>
      </c>
      <c r="S11" s="95" t="s">
        <v>30</v>
      </c>
      <c r="T11" s="89"/>
      <c r="U11" s="89"/>
      <c r="V11" s="89" t="s">
        <v>515</v>
      </c>
      <c r="W11" s="89"/>
    </row>
    <row r="12" spans="1:23">
      <c r="A12" s="122">
        <v>6</v>
      </c>
      <c r="B12" s="89">
        <v>89</v>
      </c>
      <c r="C12" s="89" t="s">
        <v>519</v>
      </c>
      <c r="D12" s="71" t="s">
        <v>17</v>
      </c>
      <c r="E12" s="71">
        <v>0</v>
      </c>
      <c r="F12" s="90" t="s">
        <v>18</v>
      </c>
      <c r="G12" s="71">
        <v>145</v>
      </c>
      <c r="H12" s="89"/>
      <c r="I12" s="91"/>
      <c r="J12" s="92"/>
      <c r="K12" s="91"/>
      <c r="L12" s="89"/>
      <c r="M12" s="89"/>
      <c r="N12" s="89" t="s">
        <v>488</v>
      </c>
      <c r="O12" s="89"/>
      <c r="P12" s="93" t="s">
        <v>27</v>
      </c>
      <c r="Q12" s="94">
        <v>5.5</v>
      </c>
      <c r="R12" s="94">
        <v>3.5</v>
      </c>
      <c r="S12" s="95" t="s">
        <v>26</v>
      </c>
      <c r="T12" s="89"/>
      <c r="U12" s="89"/>
      <c r="V12" s="89" t="s">
        <v>515</v>
      </c>
      <c r="W12" s="89"/>
    </row>
    <row r="13" spans="1:23">
      <c r="A13" s="122">
        <v>7</v>
      </c>
      <c r="B13" s="89">
        <v>88</v>
      </c>
      <c r="C13" s="89" t="s">
        <v>520</v>
      </c>
      <c r="D13" s="71" t="s">
        <v>17</v>
      </c>
      <c r="E13" s="98" t="s">
        <v>501</v>
      </c>
      <c r="F13" s="90" t="s">
        <v>18</v>
      </c>
      <c r="G13" s="71">
        <v>668</v>
      </c>
      <c r="H13" s="89"/>
      <c r="I13" s="91"/>
      <c r="J13" s="92"/>
      <c r="K13" s="99"/>
      <c r="L13" s="89"/>
      <c r="M13" s="89"/>
      <c r="N13" s="89" t="s">
        <v>488</v>
      </c>
      <c r="O13" s="89"/>
      <c r="P13" s="93" t="s">
        <v>27</v>
      </c>
      <c r="Q13" s="94">
        <v>10</v>
      </c>
      <c r="R13" s="94">
        <v>3</v>
      </c>
      <c r="S13" s="95" t="s">
        <v>26</v>
      </c>
      <c r="T13" s="89"/>
      <c r="U13" s="89"/>
      <c r="V13" s="89" t="s">
        <v>515</v>
      </c>
      <c r="W13" s="89"/>
    </row>
    <row r="14" spans="1:23">
      <c r="A14" s="122">
        <v>8</v>
      </c>
      <c r="B14" s="89"/>
      <c r="C14" s="89" t="s">
        <v>520</v>
      </c>
      <c r="D14" s="71" t="s">
        <v>17</v>
      </c>
      <c r="E14" s="98" t="s">
        <v>501</v>
      </c>
      <c r="F14" s="90" t="s">
        <v>18</v>
      </c>
      <c r="G14" s="71">
        <v>800</v>
      </c>
      <c r="H14" s="89"/>
      <c r="I14" s="91"/>
      <c r="J14" s="92"/>
      <c r="K14" s="99"/>
      <c r="L14" s="89"/>
      <c r="M14" s="89"/>
      <c r="N14" s="89" t="s">
        <v>488</v>
      </c>
      <c r="O14" s="89"/>
      <c r="P14" s="93" t="s">
        <v>27</v>
      </c>
      <c r="Q14" s="94">
        <v>5.5</v>
      </c>
      <c r="R14" s="94">
        <v>3.5</v>
      </c>
      <c r="S14" s="95" t="s">
        <v>30</v>
      </c>
      <c r="T14" s="89"/>
      <c r="U14" s="89"/>
      <c r="V14" s="89" t="s">
        <v>515</v>
      </c>
      <c r="W14" s="89"/>
    </row>
    <row r="15" spans="1:23">
      <c r="A15" s="122">
        <v>9</v>
      </c>
      <c r="B15" s="89">
        <v>87</v>
      </c>
      <c r="C15" s="89" t="s">
        <v>310</v>
      </c>
      <c r="D15" s="71" t="s">
        <v>17</v>
      </c>
      <c r="E15" s="98" t="s">
        <v>501</v>
      </c>
      <c r="F15" s="90" t="s">
        <v>18</v>
      </c>
      <c r="G15" s="71">
        <v>960</v>
      </c>
      <c r="H15" s="89"/>
      <c r="I15" s="91"/>
      <c r="J15" s="92"/>
      <c r="K15" s="99"/>
      <c r="L15" s="89"/>
      <c r="M15" s="89"/>
      <c r="N15" s="89" t="s">
        <v>488</v>
      </c>
      <c r="O15" s="89"/>
      <c r="P15" s="93" t="s">
        <v>27</v>
      </c>
      <c r="Q15" s="94">
        <v>14</v>
      </c>
      <c r="R15" s="94">
        <v>8</v>
      </c>
      <c r="S15" s="95" t="s">
        <v>30</v>
      </c>
      <c r="T15" s="89"/>
      <c r="U15" s="89"/>
      <c r="V15" s="89" t="s">
        <v>515</v>
      </c>
      <c r="W15" s="89" t="s">
        <v>521</v>
      </c>
    </row>
    <row r="16" spans="1:23">
      <c r="A16" s="122">
        <v>10</v>
      </c>
      <c r="B16" s="89">
        <v>86</v>
      </c>
      <c r="C16" s="89" t="s">
        <v>310</v>
      </c>
      <c r="D16" s="71" t="s">
        <v>17</v>
      </c>
      <c r="E16" s="98" t="s">
        <v>522</v>
      </c>
      <c r="F16" s="90" t="s">
        <v>18</v>
      </c>
      <c r="G16" s="71">
        <v>158</v>
      </c>
      <c r="H16" s="89"/>
      <c r="I16" s="91"/>
      <c r="J16" s="92"/>
      <c r="K16" s="99"/>
      <c r="L16" s="89"/>
      <c r="M16" s="89"/>
      <c r="N16" s="89" t="s">
        <v>488</v>
      </c>
      <c r="O16" s="89"/>
      <c r="P16" s="93" t="s">
        <v>27</v>
      </c>
      <c r="Q16" s="94">
        <v>14</v>
      </c>
      <c r="R16" s="94">
        <v>9</v>
      </c>
      <c r="S16" s="95" t="s">
        <v>30</v>
      </c>
      <c r="T16" s="89"/>
      <c r="U16" s="89"/>
      <c r="V16" s="89" t="s">
        <v>515</v>
      </c>
      <c r="W16" s="89" t="s">
        <v>521</v>
      </c>
    </row>
    <row r="17" spans="1:23" s="109" customFormat="1">
      <c r="A17" s="122">
        <v>11</v>
      </c>
      <c r="B17" s="100">
        <v>85</v>
      </c>
      <c r="C17" s="139" t="s">
        <v>58</v>
      </c>
      <c r="D17" s="101" t="s">
        <v>17</v>
      </c>
      <c r="E17" s="102" t="s">
        <v>522</v>
      </c>
      <c r="F17" s="103" t="s">
        <v>18</v>
      </c>
      <c r="G17" s="101">
        <v>268</v>
      </c>
      <c r="H17" s="100" t="s">
        <v>17</v>
      </c>
      <c r="I17" s="104">
        <v>1</v>
      </c>
      <c r="J17" s="105" t="s">
        <v>18</v>
      </c>
      <c r="K17" s="104">
        <v>311</v>
      </c>
      <c r="L17" s="100"/>
      <c r="M17" s="100"/>
      <c r="N17" s="100" t="s">
        <v>488</v>
      </c>
      <c r="O17" s="100"/>
      <c r="P17" s="106" t="s">
        <v>27</v>
      </c>
      <c r="Q17" s="107">
        <v>17</v>
      </c>
      <c r="R17" s="107">
        <v>9</v>
      </c>
      <c r="S17" s="108" t="s">
        <v>30</v>
      </c>
      <c r="T17" s="100"/>
      <c r="U17" s="100"/>
      <c r="V17" s="100" t="s">
        <v>515</v>
      </c>
      <c r="W17" s="139" t="s">
        <v>930</v>
      </c>
    </row>
    <row r="18" spans="1:23">
      <c r="A18" s="122">
        <v>12</v>
      </c>
      <c r="B18" s="89">
        <v>84</v>
      </c>
      <c r="C18" s="89" t="s">
        <v>523</v>
      </c>
      <c r="D18" s="71" t="s">
        <v>17</v>
      </c>
      <c r="E18" s="98" t="s">
        <v>522</v>
      </c>
      <c r="F18" s="90" t="s">
        <v>18</v>
      </c>
      <c r="G18" s="71">
        <v>406</v>
      </c>
      <c r="H18" s="89" t="s">
        <v>17</v>
      </c>
      <c r="I18" s="91" t="s">
        <v>522</v>
      </c>
      <c r="J18" s="92" t="s">
        <v>18</v>
      </c>
      <c r="K18" s="91" t="s">
        <v>524</v>
      </c>
      <c r="L18" s="89"/>
      <c r="M18" s="89"/>
      <c r="N18" s="89"/>
      <c r="O18" s="89"/>
      <c r="P18" s="93"/>
      <c r="Q18" s="94"/>
      <c r="R18" s="94"/>
      <c r="S18" s="95" t="s">
        <v>525</v>
      </c>
      <c r="T18" s="89"/>
      <c r="U18" s="89"/>
      <c r="V18" s="89" t="s">
        <v>515</v>
      </c>
      <c r="W18" s="142" t="s">
        <v>861</v>
      </c>
    </row>
    <row r="19" spans="1:23">
      <c r="A19" s="122">
        <v>13</v>
      </c>
      <c r="B19" s="154">
        <v>83</v>
      </c>
      <c r="C19" s="89" t="s">
        <v>526</v>
      </c>
      <c r="D19" s="71" t="s">
        <v>17</v>
      </c>
      <c r="E19" s="98" t="s">
        <v>522</v>
      </c>
      <c r="F19" s="90" t="s">
        <v>18</v>
      </c>
      <c r="G19" s="71">
        <v>530</v>
      </c>
      <c r="H19" s="89"/>
      <c r="I19" s="91"/>
      <c r="J19" s="92"/>
      <c r="K19" s="99"/>
      <c r="L19" s="89"/>
      <c r="M19" s="89"/>
      <c r="N19" s="89" t="s">
        <v>488</v>
      </c>
      <c r="O19" s="89"/>
      <c r="P19" s="93" t="s">
        <v>27</v>
      </c>
      <c r="Q19" s="94">
        <v>5.5</v>
      </c>
      <c r="R19" s="94">
        <v>3.5</v>
      </c>
      <c r="S19" s="95" t="s">
        <v>48</v>
      </c>
      <c r="T19" s="89"/>
      <c r="U19" s="89"/>
      <c r="V19" s="89" t="s">
        <v>515</v>
      </c>
      <c r="W19" s="89"/>
    </row>
    <row r="20" spans="1:23">
      <c r="A20" s="122">
        <v>14</v>
      </c>
      <c r="B20" s="156">
        <v>83</v>
      </c>
      <c r="C20" s="89" t="s">
        <v>526</v>
      </c>
      <c r="D20" s="71" t="s">
        <v>17</v>
      </c>
      <c r="E20" s="98" t="s">
        <v>522</v>
      </c>
      <c r="F20" s="90" t="s">
        <v>18</v>
      </c>
      <c r="G20" s="71">
        <v>530</v>
      </c>
      <c r="H20" s="89"/>
      <c r="I20" s="91"/>
      <c r="J20" s="92"/>
      <c r="K20" s="99"/>
      <c r="L20" s="89"/>
      <c r="M20" s="89"/>
      <c r="N20" s="89" t="s">
        <v>496</v>
      </c>
      <c r="O20" s="89"/>
      <c r="P20" s="93" t="s">
        <v>27</v>
      </c>
      <c r="Q20" s="94">
        <v>5.5</v>
      </c>
      <c r="R20" s="94">
        <v>3.5</v>
      </c>
      <c r="S20" s="95" t="s">
        <v>30</v>
      </c>
      <c r="T20" s="89"/>
      <c r="U20" s="89"/>
      <c r="V20" s="89" t="s">
        <v>515</v>
      </c>
      <c r="W20" s="89"/>
    </row>
    <row r="21" spans="1:23">
      <c r="A21" s="122">
        <v>15</v>
      </c>
      <c r="B21" s="89">
        <v>82</v>
      </c>
      <c r="C21" s="89" t="s">
        <v>527</v>
      </c>
      <c r="D21" s="71" t="s">
        <v>17</v>
      </c>
      <c r="E21" s="98" t="s">
        <v>522</v>
      </c>
      <c r="F21" s="90" t="s">
        <v>18</v>
      </c>
      <c r="G21" s="71">
        <v>583</v>
      </c>
      <c r="H21" s="89"/>
      <c r="I21" s="91"/>
      <c r="J21" s="92"/>
      <c r="K21" s="99"/>
      <c r="L21" s="89"/>
      <c r="M21" s="89"/>
      <c r="N21" s="89" t="s">
        <v>488</v>
      </c>
      <c r="O21" s="89"/>
      <c r="P21" s="93" t="s">
        <v>27</v>
      </c>
      <c r="Q21" s="94">
        <v>24</v>
      </c>
      <c r="R21" s="94">
        <v>7</v>
      </c>
      <c r="S21" s="95" t="s">
        <v>30</v>
      </c>
      <c r="T21" s="89"/>
      <c r="U21" s="89"/>
      <c r="V21" s="89" t="s">
        <v>515</v>
      </c>
      <c r="W21" s="89"/>
    </row>
    <row r="22" spans="1:23">
      <c r="A22" s="122">
        <v>16</v>
      </c>
      <c r="B22" s="89">
        <v>81</v>
      </c>
      <c r="C22" s="89" t="s">
        <v>527</v>
      </c>
      <c r="D22" s="71" t="s">
        <v>17</v>
      </c>
      <c r="E22" s="98" t="s">
        <v>522</v>
      </c>
      <c r="F22" s="90" t="s">
        <v>18</v>
      </c>
      <c r="G22" s="71">
        <v>800</v>
      </c>
      <c r="H22" s="89"/>
      <c r="I22" s="91"/>
      <c r="J22" s="92"/>
      <c r="K22" s="99"/>
      <c r="L22" s="89"/>
      <c r="M22" s="89"/>
      <c r="N22" s="89" t="s">
        <v>488</v>
      </c>
      <c r="O22" s="89"/>
      <c r="P22" s="93" t="s">
        <v>27</v>
      </c>
      <c r="Q22" s="94">
        <v>15</v>
      </c>
      <c r="R22" s="94">
        <v>7</v>
      </c>
      <c r="S22" s="95" t="s">
        <v>30</v>
      </c>
      <c r="T22" s="89"/>
      <c r="U22" s="89"/>
      <c r="V22" s="89" t="s">
        <v>515</v>
      </c>
      <c r="W22" s="89"/>
    </row>
    <row r="23" spans="1:23">
      <c r="A23" s="122">
        <v>17</v>
      </c>
      <c r="B23" s="154">
        <v>80</v>
      </c>
      <c r="C23" s="89" t="s">
        <v>528</v>
      </c>
      <c r="D23" s="71" t="s">
        <v>17</v>
      </c>
      <c r="E23" s="98" t="s">
        <v>522</v>
      </c>
      <c r="F23" s="90" t="s">
        <v>18</v>
      </c>
      <c r="G23" s="71">
        <v>900</v>
      </c>
      <c r="H23" s="89"/>
      <c r="I23" s="91"/>
      <c r="J23" s="92"/>
      <c r="K23" s="99"/>
      <c r="L23" s="89"/>
      <c r="M23" s="89"/>
      <c r="N23" s="89" t="s">
        <v>488</v>
      </c>
      <c r="O23" s="89"/>
      <c r="P23" s="93"/>
      <c r="Q23" s="94"/>
      <c r="R23" s="94"/>
      <c r="S23" s="95"/>
      <c r="T23" s="89"/>
      <c r="U23" s="89"/>
      <c r="V23" s="89" t="s">
        <v>515</v>
      </c>
      <c r="W23" s="89"/>
    </row>
    <row r="24" spans="1:23">
      <c r="A24" s="122">
        <v>18</v>
      </c>
      <c r="B24" s="156">
        <v>80</v>
      </c>
      <c r="C24" s="89" t="s">
        <v>529</v>
      </c>
      <c r="D24" s="71" t="s">
        <v>17</v>
      </c>
      <c r="E24" s="98" t="s">
        <v>522</v>
      </c>
      <c r="F24" s="90" t="s">
        <v>18</v>
      </c>
      <c r="G24" s="71">
        <v>900</v>
      </c>
      <c r="H24" s="89"/>
      <c r="I24" s="91"/>
      <c r="J24" s="92"/>
      <c r="K24" s="99"/>
      <c r="L24" s="89"/>
      <c r="M24" s="89"/>
      <c r="N24" s="89" t="s">
        <v>496</v>
      </c>
      <c r="O24" s="89"/>
      <c r="P24" s="93"/>
      <c r="Q24" s="94"/>
      <c r="R24" s="94"/>
      <c r="S24" s="95"/>
      <c r="T24" s="89"/>
      <c r="U24" s="89"/>
      <c r="V24" s="89" t="s">
        <v>515</v>
      </c>
      <c r="W24" s="89"/>
    </row>
    <row r="25" spans="1:23">
      <c r="A25" s="122">
        <v>19</v>
      </c>
      <c r="B25" s="89">
        <v>79</v>
      </c>
      <c r="C25" s="89" t="s">
        <v>530</v>
      </c>
      <c r="D25" s="71" t="s">
        <v>17</v>
      </c>
      <c r="E25" s="98" t="s">
        <v>531</v>
      </c>
      <c r="F25" s="90" t="s">
        <v>18</v>
      </c>
      <c r="G25" s="98" t="s">
        <v>532</v>
      </c>
      <c r="H25" s="89"/>
      <c r="I25" s="91"/>
      <c r="J25" s="92"/>
      <c r="K25" s="91"/>
      <c r="L25" s="89"/>
      <c r="M25" s="89"/>
      <c r="N25" s="89" t="s">
        <v>488</v>
      </c>
      <c r="O25" s="89"/>
      <c r="P25" s="93"/>
      <c r="Q25" s="94"/>
      <c r="R25" s="94"/>
      <c r="S25" s="95"/>
      <c r="T25" s="89"/>
      <c r="U25" s="89"/>
      <c r="V25" s="89" t="s">
        <v>515</v>
      </c>
      <c r="W25" s="89"/>
    </row>
    <row r="26" spans="1:23">
      <c r="A26" s="122">
        <v>20</v>
      </c>
      <c r="B26" s="89">
        <v>78</v>
      </c>
      <c r="C26" s="89" t="s">
        <v>533</v>
      </c>
      <c r="D26" s="71" t="s">
        <v>17</v>
      </c>
      <c r="E26" s="98" t="s">
        <v>531</v>
      </c>
      <c r="F26" s="90" t="s">
        <v>18</v>
      </c>
      <c r="G26" s="98">
        <v>125</v>
      </c>
      <c r="H26" s="89"/>
      <c r="I26" s="91"/>
      <c r="J26" s="92"/>
      <c r="K26" s="91"/>
      <c r="L26" s="89"/>
      <c r="M26" s="89"/>
      <c r="N26" s="89" t="s">
        <v>496</v>
      </c>
      <c r="O26" s="89"/>
      <c r="P26" s="93"/>
      <c r="Q26" s="94"/>
      <c r="R26" s="94"/>
      <c r="S26" s="153" t="s">
        <v>882</v>
      </c>
      <c r="T26" s="89"/>
      <c r="U26" s="89"/>
      <c r="V26" s="89" t="s">
        <v>515</v>
      </c>
      <c r="W26" s="89"/>
    </row>
    <row r="27" spans="1:23" s="88" customFormat="1">
      <c r="A27" s="122">
        <v>21</v>
      </c>
      <c r="B27" s="59">
        <v>77</v>
      </c>
      <c r="C27" s="59" t="s">
        <v>534</v>
      </c>
      <c r="D27" s="80" t="s">
        <v>17</v>
      </c>
      <c r="E27" s="110" t="s">
        <v>531</v>
      </c>
      <c r="F27" s="82" t="s">
        <v>18</v>
      </c>
      <c r="G27" s="110">
        <v>300</v>
      </c>
      <c r="H27" s="59" t="s">
        <v>17</v>
      </c>
      <c r="I27" s="83" t="s">
        <v>531</v>
      </c>
      <c r="J27" s="84" t="s">
        <v>18</v>
      </c>
      <c r="K27" s="83">
        <v>300</v>
      </c>
      <c r="L27" s="59"/>
      <c r="M27" s="59"/>
      <c r="N27" s="59" t="s">
        <v>496</v>
      </c>
      <c r="O27" s="59"/>
      <c r="P27" s="85" t="s">
        <v>27</v>
      </c>
      <c r="Q27" s="86">
        <v>5.5</v>
      </c>
      <c r="R27" s="86">
        <v>3.5</v>
      </c>
      <c r="S27" s="87" t="s">
        <v>30</v>
      </c>
      <c r="T27" s="59"/>
      <c r="U27" s="59"/>
      <c r="V27" s="59" t="s">
        <v>400</v>
      </c>
      <c r="W27" s="59" t="s">
        <v>535</v>
      </c>
    </row>
    <row r="28" spans="1:23">
      <c r="A28" s="122">
        <v>22</v>
      </c>
      <c r="B28" s="89">
        <v>76</v>
      </c>
      <c r="C28" s="89" t="s">
        <v>527</v>
      </c>
      <c r="D28" s="71" t="s">
        <v>17</v>
      </c>
      <c r="E28" s="98" t="s">
        <v>531</v>
      </c>
      <c r="F28" s="90" t="s">
        <v>18</v>
      </c>
      <c r="G28" s="98">
        <v>375</v>
      </c>
      <c r="H28" s="89"/>
      <c r="I28" s="91"/>
      <c r="J28" s="92"/>
      <c r="K28" s="91"/>
      <c r="L28" s="89"/>
      <c r="M28" s="89"/>
      <c r="N28" s="89" t="s">
        <v>488</v>
      </c>
      <c r="O28" s="89"/>
      <c r="P28" s="93" t="s">
        <v>27</v>
      </c>
      <c r="Q28" s="94">
        <v>24</v>
      </c>
      <c r="R28" s="94">
        <v>8</v>
      </c>
      <c r="S28" s="95" t="s">
        <v>30</v>
      </c>
      <c r="T28" s="89"/>
      <c r="U28" s="89"/>
      <c r="V28" s="89" t="s">
        <v>536</v>
      </c>
      <c r="W28" s="89"/>
    </row>
    <row r="29" spans="1:23">
      <c r="A29" s="122">
        <v>23</v>
      </c>
      <c r="B29" s="89">
        <v>75</v>
      </c>
      <c r="C29" s="89" t="s">
        <v>537</v>
      </c>
      <c r="D29" s="71" t="s">
        <v>17</v>
      </c>
      <c r="E29" s="98" t="s">
        <v>531</v>
      </c>
      <c r="F29" s="90" t="s">
        <v>18</v>
      </c>
      <c r="G29" s="98">
        <v>470</v>
      </c>
      <c r="H29" s="89"/>
      <c r="I29" s="91"/>
      <c r="J29" s="92"/>
      <c r="K29" s="99"/>
      <c r="L29" s="89"/>
      <c r="M29" s="89"/>
      <c r="N29" s="89" t="s">
        <v>496</v>
      </c>
      <c r="O29" s="89"/>
      <c r="P29" s="93"/>
      <c r="Q29" s="94"/>
      <c r="R29" s="94"/>
      <c r="S29" s="95"/>
      <c r="T29" s="89"/>
      <c r="U29" s="89"/>
      <c r="V29" s="89" t="s">
        <v>400</v>
      </c>
      <c r="W29" s="89"/>
    </row>
    <row r="30" spans="1:23">
      <c r="A30" s="122">
        <v>24</v>
      </c>
      <c r="B30" s="89">
        <v>74</v>
      </c>
      <c r="C30" s="89" t="s">
        <v>538</v>
      </c>
      <c r="D30" s="71" t="s">
        <v>17</v>
      </c>
      <c r="E30" s="98" t="s">
        <v>531</v>
      </c>
      <c r="F30" s="90" t="s">
        <v>18</v>
      </c>
      <c r="G30" s="98">
        <v>570</v>
      </c>
      <c r="H30" s="89"/>
      <c r="I30" s="91"/>
      <c r="J30" s="92"/>
      <c r="K30" s="99"/>
      <c r="L30" s="89"/>
      <c r="M30" s="89"/>
      <c r="N30" s="89" t="s">
        <v>496</v>
      </c>
      <c r="O30" s="89"/>
      <c r="P30" s="93"/>
      <c r="Q30" s="94"/>
      <c r="R30" s="94"/>
      <c r="S30" s="95"/>
      <c r="T30" s="89"/>
      <c r="U30" s="89"/>
      <c r="V30" s="89" t="s">
        <v>400</v>
      </c>
      <c r="W30" s="89" t="s">
        <v>539</v>
      </c>
    </row>
    <row r="31" spans="1:23">
      <c r="A31" s="122">
        <v>25</v>
      </c>
      <c r="B31" s="89">
        <v>73</v>
      </c>
      <c r="C31" s="89" t="s">
        <v>540</v>
      </c>
      <c r="D31" s="71" t="s">
        <v>17</v>
      </c>
      <c r="E31" s="98" t="s">
        <v>541</v>
      </c>
      <c r="F31" s="90" t="s">
        <v>18</v>
      </c>
      <c r="G31" s="98" t="s">
        <v>542</v>
      </c>
      <c r="H31" s="89" t="s">
        <v>17</v>
      </c>
      <c r="I31" s="91" t="s">
        <v>543</v>
      </c>
      <c r="J31" s="92" t="s">
        <v>18</v>
      </c>
      <c r="K31" s="91" t="s">
        <v>544</v>
      </c>
      <c r="L31" s="89"/>
      <c r="M31" s="89"/>
      <c r="N31" s="89"/>
      <c r="O31" s="89"/>
      <c r="P31" s="93"/>
      <c r="Q31" s="94"/>
      <c r="R31" s="94"/>
      <c r="S31" s="95" t="s">
        <v>525</v>
      </c>
      <c r="T31" s="89"/>
      <c r="U31" s="89"/>
      <c r="V31" s="89" t="s">
        <v>545</v>
      </c>
      <c r="W31" s="142" t="s">
        <v>862</v>
      </c>
    </row>
    <row r="32" spans="1:23" ht="18.75" customHeight="1">
      <c r="A32" s="122">
        <v>26</v>
      </c>
      <c r="B32" s="154">
        <v>72</v>
      </c>
      <c r="C32" s="89" t="s">
        <v>546</v>
      </c>
      <c r="D32" s="71" t="s">
        <v>17</v>
      </c>
      <c r="E32" s="98">
        <v>3</v>
      </c>
      <c r="F32" s="90" t="s">
        <v>18</v>
      </c>
      <c r="G32" s="98">
        <v>176</v>
      </c>
      <c r="H32" s="89"/>
      <c r="I32" s="91"/>
      <c r="J32" s="92"/>
      <c r="K32" s="91"/>
      <c r="L32" s="89"/>
      <c r="M32" s="89"/>
      <c r="N32" s="142" t="s">
        <v>496</v>
      </c>
      <c r="O32" s="89"/>
      <c r="P32" s="93"/>
      <c r="Q32" s="94"/>
      <c r="R32" s="94"/>
      <c r="S32" s="95"/>
      <c r="T32" s="89"/>
      <c r="U32" s="89"/>
      <c r="V32" s="89" t="s">
        <v>545</v>
      </c>
      <c r="W32" s="89"/>
    </row>
    <row r="33" spans="1:23">
      <c r="A33" s="122">
        <v>27</v>
      </c>
      <c r="B33" s="155">
        <v>72</v>
      </c>
      <c r="C33" s="89" t="s">
        <v>547</v>
      </c>
      <c r="D33" s="71" t="s">
        <v>17</v>
      </c>
      <c r="E33" s="98" t="s">
        <v>541</v>
      </c>
      <c r="F33" s="90" t="s">
        <v>18</v>
      </c>
      <c r="G33" s="98">
        <v>176</v>
      </c>
      <c r="H33" s="89"/>
      <c r="I33" s="99"/>
      <c r="J33" s="111"/>
      <c r="K33" s="99"/>
      <c r="L33" s="89"/>
      <c r="M33" s="89"/>
      <c r="N33" s="89" t="s">
        <v>488</v>
      </c>
      <c r="O33" s="89"/>
      <c r="P33" s="93" t="s">
        <v>27</v>
      </c>
      <c r="Q33" s="94">
        <v>5.5</v>
      </c>
      <c r="R33" s="94">
        <v>3.5</v>
      </c>
      <c r="S33" s="95" t="s">
        <v>30</v>
      </c>
      <c r="T33" s="89"/>
      <c r="U33" s="89"/>
      <c r="V33" s="89" t="s">
        <v>545</v>
      </c>
      <c r="W33" s="89"/>
    </row>
    <row r="34" spans="1:23" s="109" customFormat="1">
      <c r="A34" s="122">
        <v>28</v>
      </c>
      <c r="B34" s="156">
        <v>72</v>
      </c>
      <c r="C34" s="100" t="s">
        <v>547</v>
      </c>
      <c r="D34" s="101" t="s">
        <v>17</v>
      </c>
      <c r="E34" s="102" t="s">
        <v>541</v>
      </c>
      <c r="F34" s="103" t="s">
        <v>18</v>
      </c>
      <c r="G34" s="102">
        <v>176</v>
      </c>
      <c r="H34" s="139" t="s">
        <v>17</v>
      </c>
      <c r="I34" s="123">
        <v>3</v>
      </c>
      <c r="J34" s="140" t="s">
        <v>18</v>
      </c>
      <c r="K34" s="123">
        <v>150</v>
      </c>
      <c r="L34" s="100"/>
      <c r="M34" s="100"/>
      <c r="N34" s="100" t="s">
        <v>496</v>
      </c>
      <c r="O34" s="100"/>
      <c r="P34" s="106" t="s">
        <v>27</v>
      </c>
      <c r="Q34" s="107">
        <v>5.5</v>
      </c>
      <c r="R34" s="107">
        <v>3.5</v>
      </c>
      <c r="S34" s="108" t="s">
        <v>30</v>
      </c>
      <c r="T34" s="100"/>
      <c r="U34" s="100"/>
      <c r="V34" s="100" t="s">
        <v>545</v>
      </c>
      <c r="W34" s="139" t="s">
        <v>857</v>
      </c>
    </row>
    <row r="35" spans="1:23">
      <c r="A35" s="122">
        <v>29</v>
      </c>
      <c r="B35" s="89">
        <v>71</v>
      </c>
      <c r="C35" s="89" t="s">
        <v>548</v>
      </c>
      <c r="D35" s="71" t="s">
        <v>17</v>
      </c>
      <c r="E35" s="98" t="s">
        <v>541</v>
      </c>
      <c r="F35" s="90" t="s">
        <v>18</v>
      </c>
      <c r="G35" s="98">
        <v>375</v>
      </c>
      <c r="H35" s="89"/>
      <c r="I35" s="99"/>
      <c r="J35" s="111"/>
      <c r="K35" s="99"/>
      <c r="L35" s="89"/>
      <c r="M35" s="89"/>
      <c r="N35" s="89" t="s">
        <v>488</v>
      </c>
      <c r="O35" s="89"/>
      <c r="P35" s="93"/>
      <c r="Q35" s="94"/>
      <c r="R35" s="94"/>
      <c r="S35" s="95"/>
      <c r="T35" s="89"/>
      <c r="U35" s="89"/>
      <c r="V35" s="89" t="s">
        <v>545</v>
      </c>
      <c r="W35" s="89"/>
    </row>
    <row r="36" spans="1:23">
      <c r="A36" s="122">
        <v>30</v>
      </c>
      <c r="B36" s="89">
        <v>70</v>
      </c>
      <c r="C36" s="89" t="s">
        <v>549</v>
      </c>
      <c r="D36" s="71" t="s">
        <v>17</v>
      </c>
      <c r="E36" s="98" t="s">
        <v>541</v>
      </c>
      <c r="F36" s="90" t="s">
        <v>18</v>
      </c>
      <c r="G36" s="112">
        <v>470</v>
      </c>
      <c r="I36" s="113"/>
      <c r="J36" s="114"/>
      <c r="K36" s="113"/>
      <c r="L36" s="89"/>
      <c r="M36" s="89"/>
      <c r="N36" s="89" t="s">
        <v>488</v>
      </c>
      <c r="O36" s="89"/>
      <c r="P36" s="93" t="s">
        <v>27</v>
      </c>
      <c r="Q36" s="94">
        <v>14</v>
      </c>
      <c r="R36" s="94">
        <v>9</v>
      </c>
      <c r="S36" s="95" t="s">
        <v>30</v>
      </c>
      <c r="T36" s="89"/>
      <c r="U36" s="89"/>
      <c r="V36" s="89" t="s">
        <v>545</v>
      </c>
      <c r="W36" s="89"/>
    </row>
    <row r="37" spans="1:23">
      <c r="A37" s="122">
        <v>31</v>
      </c>
      <c r="B37" s="89">
        <v>69</v>
      </c>
      <c r="C37" s="89" t="s">
        <v>550</v>
      </c>
      <c r="D37" s="71" t="s">
        <v>17</v>
      </c>
      <c r="E37" s="98" t="s">
        <v>541</v>
      </c>
      <c r="F37" s="90" t="s">
        <v>18</v>
      </c>
      <c r="G37" s="71">
        <v>500</v>
      </c>
      <c r="H37" s="89"/>
      <c r="I37" s="99"/>
      <c r="J37" s="111"/>
      <c r="K37" s="99"/>
      <c r="L37" s="89"/>
      <c r="M37" s="89"/>
      <c r="N37" s="89" t="s">
        <v>488</v>
      </c>
      <c r="O37" s="89"/>
      <c r="P37" s="93"/>
      <c r="Q37" s="94"/>
      <c r="R37" s="94"/>
      <c r="S37" s="153" t="s">
        <v>882</v>
      </c>
      <c r="T37" s="89"/>
      <c r="U37" s="89"/>
      <c r="V37" s="89" t="s">
        <v>545</v>
      </c>
      <c r="W37" s="89"/>
    </row>
    <row r="38" spans="1:23">
      <c r="A38" s="122">
        <v>32</v>
      </c>
      <c r="B38" s="89">
        <v>68</v>
      </c>
      <c r="C38" s="89" t="s">
        <v>551</v>
      </c>
      <c r="D38" s="71" t="s">
        <v>17</v>
      </c>
      <c r="E38" s="98" t="s">
        <v>541</v>
      </c>
      <c r="F38" s="90" t="s">
        <v>18</v>
      </c>
      <c r="G38" s="71">
        <v>670</v>
      </c>
      <c r="H38" s="89"/>
      <c r="I38" s="99"/>
      <c r="J38" s="111"/>
      <c r="K38" s="99"/>
      <c r="L38" s="89"/>
      <c r="M38" s="89"/>
      <c r="N38" s="89" t="s">
        <v>488</v>
      </c>
      <c r="O38" s="89"/>
      <c r="P38" s="93" t="s">
        <v>27</v>
      </c>
      <c r="Q38" s="94">
        <v>5.5</v>
      </c>
      <c r="R38" s="94">
        <v>3.5</v>
      </c>
      <c r="S38" s="95" t="s">
        <v>30</v>
      </c>
      <c r="T38" s="89"/>
      <c r="U38" s="89"/>
      <c r="V38" s="89" t="s">
        <v>545</v>
      </c>
      <c r="W38" s="89"/>
    </row>
    <row r="39" spans="1:23">
      <c r="A39" s="122">
        <v>33</v>
      </c>
      <c r="B39" s="89"/>
      <c r="C39" s="89" t="s">
        <v>552</v>
      </c>
      <c r="D39" s="71" t="s">
        <v>17</v>
      </c>
      <c r="E39" s="98" t="s">
        <v>541</v>
      </c>
      <c r="F39" s="90" t="s">
        <v>18</v>
      </c>
      <c r="G39" s="71">
        <v>785</v>
      </c>
      <c r="H39" s="89" t="s">
        <v>17</v>
      </c>
      <c r="I39" s="91" t="s">
        <v>543</v>
      </c>
      <c r="J39" s="92" t="s">
        <v>18</v>
      </c>
      <c r="K39" s="91" t="s">
        <v>553</v>
      </c>
      <c r="L39" s="89"/>
      <c r="M39" s="89"/>
      <c r="N39" s="89"/>
      <c r="O39" s="89"/>
      <c r="P39" s="93"/>
      <c r="Q39" s="94"/>
      <c r="R39" s="94"/>
      <c r="S39" s="95" t="s">
        <v>525</v>
      </c>
      <c r="T39" s="89"/>
      <c r="U39" s="89"/>
      <c r="V39" s="89" t="s">
        <v>545</v>
      </c>
      <c r="W39" s="89"/>
    </row>
    <row r="40" spans="1:23">
      <c r="A40" s="122">
        <v>34</v>
      </c>
      <c r="B40" s="89">
        <v>67</v>
      </c>
      <c r="C40" s="89" t="s">
        <v>554</v>
      </c>
      <c r="D40" s="71" t="s">
        <v>17</v>
      </c>
      <c r="E40" s="98" t="s">
        <v>541</v>
      </c>
      <c r="F40" s="90" t="s">
        <v>18</v>
      </c>
      <c r="G40" s="71">
        <v>826</v>
      </c>
      <c r="H40" s="89"/>
      <c r="I40" s="99"/>
      <c r="J40" s="111"/>
      <c r="K40" s="99"/>
      <c r="L40" s="89"/>
      <c r="M40" s="89"/>
      <c r="N40" s="89" t="s">
        <v>488</v>
      </c>
      <c r="O40" s="89"/>
      <c r="P40" s="93"/>
      <c r="Q40" s="94"/>
      <c r="R40" s="94"/>
      <c r="S40" s="95"/>
      <c r="T40" s="89"/>
      <c r="U40" s="89"/>
      <c r="V40" s="89" t="s">
        <v>545</v>
      </c>
      <c r="W40" s="89"/>
    </row>
    <row r="41" spans="1:23">
      <c r="A41" s="122">
        <v>35</v>
      </c>
      <c r="B41" s="89">
        <v>66</v>
      </c>
      <c r="C41" s="89" t="s">
        <v>555</v>
      </c>
      <c r="D41" s="71" t="s">
        <v>17</v>
      </c>
      <c r="E41" s="98" t="s">
        <v>541</v>
      </c>
      <c r="F41" s="90" t="s">
        <v>18</v>
      </c>
      <c r="G41" s="71">
        <v>870</v>
      </c>
      <c r="H41" s="89"/>
      <c r="I41" s="99"/>
      <c r="J41" s="111"/>
      <c r="K41" s="99"/>
      <c r="L41" s="89"/>
      <c r="M41" s="89"/>
      <c r="N41" s="89" t="s">
        <v>488</v>
      </c>
      <c r="O41" s="89"/>
      <c r="P41" s="93" t="s">
        <v>27</v>
      </c>
      <c r="Q41" s="94">
        <v>2.5</v>
      </c>
      <c r="R41" s="94">
        <v>2.5</v>
      </c>
      <c r="S41" s="95" t="s">
        <v>26</v>
      </c>
      <c r="T41" s="89"/>
      <c r="U41" s="89"/>
      <c r="V41" s="89" t="s">
        <v>545</v>
      </c>
      <c r="W41" s="89"/>
    </row>
    <row r="42" spans="1:23">
      <c r="A42" s="122">
        <v>36</v>
      </c>
      <c r="B42" s="89">
        <v>65</v>
      </c>
      <c r="C42" s="89" t="s">
        <v>556</v>
      </c>
      <c r="D42" s="71" t="s">
        <v>17</v>
      </c>
      <c r="E42" s="98" t="s">
        <v>541</v>
      </c>
      <c r="F42" s="90" t="s">
        <v>18</v>
      </c>
      <c r="G42" s="71">
        <v>891</v>
      </c>
      <c r="H42" s="89"/>
      <c r="I42" s="99"/>
      <c r="J42" s="111"/>
      <c r="K42" s="99"/>
      <c r="L42" s="89"/>
      <c r="M42" s="89"/>
      <c r="N42" s="89" t="s">
        <v>496</v>
      </c>
      <c r="O42" s="89"/>
      <c r="P42" s="93" t="s">
        <v>27</v>
      </c>
      <c r="Q42" s="94">
        <v>5.5</v>
      </c>
      <c r="R42" s="94">
        <v>3.5</v>
      </c>
      <c r="S42" s="95" t="s">
        <v>30</v>
      </c>
      <c r="T42" s="89"/>
      <c r="U42" s="89"/>
      <c r="V42" s="89" t="s">
        <v>545</v>
      </c>
      <c r="W42" s="89"/>
    </row>
    <row r="43" spans="1:23">
      <c r="A43" s="122">
        <v>37</v>
      </c>
      <c r="B43" s="89">
        <v>64</v>
      </c>
      <c r="C43" s="89" t="s">
        <v>555</v>
      </c>
      <c r="D43" s="71" t="s">
        <v>17</v>
      </c>
      <c r="E43" s="98" t="s">
        <v>541</v>
      </c>
      <c r="F43" s="90" t="s">
        <v>18</v>
      </c>
      <c r="G43" s="71">
        <v>920</v>
      </c>
      <c r="H43" s="89"/>
      <c r="I43" s="99"/>
      <c r="J43" s="111"/>
      <c r="K43" s="99"/>
      <c r="L43" s="89"/>
      <c r="M43" s="89"/>
      <c r="N43" s="89" t="s">
        <v>488</v>
      </c>
      <c r="O43" s="89"/>
      <c r="P43" s="93" t="s">
        <v>27</v>
      </c>
      <c r="Q43" s="94">
        <v>3.5</v>
      </c>
      <c r="R43" s="94">
        <v>3.5</v>
      </c>
      <c r="S43" s="95" t="s">
        <v>30</v>
      </c>
      <c r="T43" s="89"/>
      <c r="U43" s="89"/>
      <c r="V43" s="89" t="s">
        <v>545</v>
      </c>
      <c r="W43" s="89"/>
    </row>
    <row r="44" spans="1:23">
      <c r="A44" s="122">
        <v>38</v>
      </c>
      <c r="B44" s="89">
        <v>63</v>
      </c>
      <c r="C44" s="89" t="s">
        <v>557</v>
      </c>
      <c r="D44" s="71" t="s">
        <v>17</v>
      </c>
      <c r="E44" s="98">
        <v>4</v>
      </c>
      <c r="F44" s="71" t="s">
        <v>18</v>
      </c>
      <c r="G44" s="71">
        <v>50</v>
      </c>
      <c r="H44" s="89"/>
      <c r="I44" s="99"/>
      <c r="J44" s="111"/>
      <c r="K44" s="99"/>
      <c r="L44" s="89"/>
      <c r="M44" s="89"/>
      <c r="N44" s="89" t="s">
        <v>514</v>
      </c>
      <c r="O44" s="89"/>
      <c r="P44" s="93" t="s">
        <v>56</v>
      </c>
      <c r="Q44" s="94">
        <v>26</v>
      </c>
      <c r="R44" s="94">
        <v>18</v>
      </c>
      <c r="S44" s="95" t="s">
        <v>30</v>
      </c>
      <c r="T44" s="89"/>
      <c r="U44" s="89"/>
      <c r="V44" s="89" t="s">
        <v>545</v>
      </c>
      <c r="W44" s="89"/>
    </row>
    <row r="45" spans="1:23">
      <c r="V45" s="89"/>
    </row>
    <row r="46" spans="1:23">
      <c r="A46" s="26">
        <v>39</v>
      </c>
      <c r="B46" s="89">
        <v>63</v>
      </c>
      <c r="C46" s="89" t="s">
        <v>558</v>
      </c>
      <c r="D46" s="71" t="s">
        <v>17</v>
      </c>
      <c r="E46" s="98" t="s">
        <v>501</v>
      </c>
      <c r="F46" s="90" t="s">
        <v>18</v>
      </c>
      <c r="G46" s="98" t="s">
        <v>559</v>
      </c>
      <c r="H46" s="89"/>
      <c r="I46" s="99"/>
      <c r="J46" s="111"/>
      <c r="K46" s="99"/>
      <c r="L46" s="89"/>
      <c r="M46" s="89"/>
      <c r="N46" s="89" t="s">
        <v>488</v>
      </c>
      <c r="O46" s="89"/>
      <c r="P46" s="93"/>
      <c r="Q46" s="94"/>
      <c r="R46" s="94"/>
      <c r="S46" s="153" t="s">
        <v>882</v>
      </c>
      <c r="T46" s="89"/>
      <c r="U46" s="89"/>
      <c r="V46" s="89" t="s">
        <v>545</v>
      </c>
      <c r="W46" s="89"/>
    </row>
    <row r="47" spans="1:23">
      <c r="A47" s="26">
        <v>40</v>
      </c>
      <c r="B47" s="89"/>
      <c r="C47" s="89" t="s">
        <v>560</v>
      </c>
      <c r="D47" s="71" t="s">
        <v>17</v>
      </c>
      <c r="E47" s="98">
        <v>0</v>
      </c>
      <c r="F47" s="90" t="s">
        <v>18</v>
      </c>
      <c r="G47" s="98">
        <v>68</v>
      </c>
      <c r="H47" s="89"/>
      <c r="I47" s="99"/>
      <c r="J47" s="111"/>
      <c r="K47" s="99"/>
      <c r="L47" s="89"/>
      <c r="M47" s="89"/>
      <c r="N47" s="89"/>
      <c r="O47" s="89"/>
      <c r="P47" s="93"/>
      <c r="Q47" s="94"/>
      <c r="R47" s="94"/>
      <c r="S47" s="95"/>
      <c r="T47" s="89"/>
      <c r="U47" s="89"/>
      <c r="V47" s="89" t="s">
        <v>545</v>
      </c>
      <c r="W47" s="89"/>
    </row>
    <row r="48" spans="1:23">
      <c r="A48" s="26">
        <v>41</v>
      </c>
      <c r="B48" s="89">
        <v>62</v>
      </c>
      <c r="C48" s="89" t="s">
        <v>561</v>
      </c>
      <c r="D48" s="71" t="s">
        <v>17</v>
      </c>
      <c r="E48" s="98" t="s">
        <v>501</v>
      </c>
      <c r="F48" s="71" t="s">
        <v>18</v>
      </c>
      <c r="G48" s="71">
        <v>100</v>
      </c>
      <c r="H48" s="89"/>
      <c r="I48" s="99"/>
      <c r="J48" s="111"/>
      <c r="K48" s="99"/>
      <c r="L48" s="89"/>
      <c r="M48" s="89"/>
      <c r="N48" s="89" t="s">
        <v>496</v>
      </c>
      <c r="O48" s="89"/>
      <c r="P48" s="93" t="s">
        <v>27</v>
      </c>
      <c r="Q48" s="94">
        <v>16</v>
      </c>
      <c r="R48" s="94">
        <v>5.5</v>
      </c>
      <c r="S48" s="95" t="s">
        <v>30</v>
      </c>
      <c r="T48" s="89"/>
      <c r="U48" s="89"/>
      <c r="V48" s="89" t="s">
        <v>545</v>
      </c>
      <c r="W48" s="89"/>
    </row>
    <row r="49" spans="1:23" s="88" customFormat="1">
      <c r="A49" s="26">
        <v>42</v>
      </c>
      <c r="B49" s="59">
        <v>61</v>
      </c>
      <c r="C49" s="59" t="s">
        <v>562</v>
      </c>
      <c r="D49" s="80" t="s">
        <v>17</v>
      </c>
      <c r="E49" s="110" t="s">
        <v>501</v>
      </c>
      <c r="F49" s="80" t="s">
        <v>18</v>
      </c>
      <c r="G49" s="80">
        <v>175</v>
      </c>
      <c r="H49" s="60" t="s">
        <v>17</v>
      </c>
      <c r="I49" s="115">
        <v>0</v>
      </c>
      <c r="J49" s="141" t="s">
        <v>18</v>
      </c>
      <c r="K49" s="115">
        <v>166</v>
      </c>
      <c r="L49" s="59"/>
      <c r="M49" s="59"/>
      <c r="N49" s="59" t="s">
        <v>514</v>
      </c>
      <c r="O49" s="59"/>
      <c r="P49" s="85" t="s">
        <v>27</v>
      </c>
      <c r="Q49" s="86">
        <v>16</v>
      </c>
      <c r="R49" s="86">
        <v>5.5</v>
      </c>
      <c r="S49" s="87" t="s">
        <v>30</v>
      </c>
      <c r="T49" s="59"/>
      <c r="U49" s="59"/>
      <c r="V49" s="59" t="s">
        <v>545</v>
      </c>
      <c r="W49" s="59"/>
    </row>
    <row r="50" spans="1:23">
      <c r="A50" s="26">
        <v>43</v>
      </c>
      <c r="B50" s="89"/>
      <c r="C50" s="89" t="s">
        <v>563</v>
      </c>
      <c r="D50" s="71" t="s">
        <v>17</v>
      </c>
      <c r="E50" s="98" t="s">
        <v>501</v>
      </c>
      <c r="F50" s="71" t="s">
        <v>18</v>
      </c>
      <c r="G50" s="71">
        <v>270</v>
      </c>
      <c r="H50" s="89"/>
      <c r="I50" s="99"/>
      <c r="J50" s="111"/>
      <c r="K50" s="99"/>
      <c r="L50" s="89"/>
      <c r="M50" s="89"/>
      <c r="N50" s="142" t="s">
        <v>496</v>
      </c>
      <c r="O50" s="89"/>
      <c r="P50" s="93" t="s">
        <v>27</v>
      </c>
      <c r="Q50" s="94">
        <v>7.5</v>
      </c>
      <c r="R50" s="94">
        <v>5.5</v>
      </c>
      <c r="S50" s="153" t="s">
        <v>30</v>
      </c>
      <c r="T50" s="89"/>
      <c r="U50" s="89"/>
      <c r="V50" s="89" t="s">
        <v>545</v>
      </c>
      <c r="W50" s="89"/>
    </row>
    <row r="51" spans="1:23">
      <c r="A51" s="26">
        <v>44</v>
      </c>
      <c r="B51" s="89">
        <v>60</v>
      </c>
      <c r="C51" s="89" t="s">
        <v>564</v>
      </c>
      <c r="D51" s="71" t="s">
        <v>17</v>
      </c>
      <c r="E51" s="98" t="s">
        <v>501</v>
      </c>
      <c r="F51" s="71" t="s">
        <v>18</v>
      </c>
      <c r="G51" s="71">
        <v>400</v>
      </c>
      <c r="H51" s="89" t="s">
        <v>17</v>
      </c>
      <c r="I51" s="91" t="s">
        <v>565</v>
      </c>
      <c r="J51" s="92" t="s">
        <v>18</v>
      </c>
      <c r="K51" s="91">
        <v>463</v>
      </c>
      <c r="L51" s="89"/>
      <c r="M51" s="89"/>
      <c r="N51" s="89"/>
      <c r="O51" s="89"/>
      <c r="P51" s="93"/>
      <c r="Q51" s="94"/>
      <c r="R51" s="94"/>
      <c r="S51" s="95" t="s">
        <v>525</v>
      </c>
      <c r="T51" s="89"/>
      <c r="U51" s="89"/>
      <c r="V51" s="89" t="s">
        <v>545</v>
      </c>
      <c r="W51" s="89"/>
    </row>
    <row r="52" spans="1:23">
      <c r="A52" s="26">
        <v>45</v>
      </c>
      <c r="B52" s="89">
        <v>59</v>
      </c>
      <c r="C52" s="89" t="s">
        <v>566</v>
      </c>
      <c r="D52" s="71" t="s">
        <v>17</v>
      </c>
      <c r="E52" s="98" t="s">
        <v>501</v>
      </c>
      <c r="F52" s="71" t="s">
        <v>18</v>
      </c>
      <c r="G52" s="71">
        <v>683</v>
      </c>
      <c r="H52" s="89"/>
      <c r="I52" s="99"/>
      <c r="J52" s="111"/>
      <c r="K52" s="99"/>
      <c r="L52" s="89"/>
      <c r="M52" s="89"/>
      <c r="N52" s="89" t="s">
        <v>514</v>
      </c>
      <c r="O52" s="89"/>
      <c r="P52" s="93" t="s">
        <v>27</v>
      </c>
      <c r="Q52" s="94">
        <v>5.5</v>
      </c>
      <c r="R52" s="94">
        <v>3.5</v>
      </c>
      <c r="S52" s="95" t="s">
        <v>30</v>
      </c>
      <c r="T52" s="89"/>
      <c r="U52" s="89"/>
      <c r="V52" s="89" t="s">
        <v>567</v>
      </c>
      <c r="W52" s="89"/>
    </row>
    <row r="53" spans="1:23">
      <c r="A53" s="26">
        <v>46</v>
      </c>
      <c r="B53" s="89">
        <v>58</v>
      </c>
      <c r="C53" s="89" t="s">
        <v>568</v>
      </c>
      <c r="D53" s="71" t="s">
        <v>17</v>
      </c>
      <c r="E53" s="98" t="s">
        <v>501</v>
      </c>
      <c r="F53" s="71" t="s">
        <v>18</v>
      </c>
      <c r="G53" s="71">
        <v>700</v>
      </c>
      <c r="H53" s="89"/>
      <c r="I53" s="99"/>
      <c r="J53" s="111"/>
      <c r="K53" s="99"/>
      <c r="L53" s="89"/>
      <c r="M53" s="89"/>
      <c r="N53" s="89" t="s">
        <v>496</v>
      </c>
      <c r="O53" s="89"/>
      <c r="P53" s="93" t="s">
        <v>27</v>
      </c>
      <c r="Q53" s="94">
        <v>22</v>
      </c>
      <c r="R53" s="94">
        <v>12</v>
      </c>
      <c r="S53" s="95" t="s">
        <v>221</v>
      </c>
      <c r="T53" s="89"/>
      <c r="U53" s="89"/>
      <c r="V53" s="89" t="s">
        <v>567</v>
      </c>
      <c r="W53" s="89"/>
    </row>
    <row r="54" spans="1:23">
      <c r="A54" s="26">
        <v>47</v>
      </c>
      <c r="B54" s="89"/>
      <c r="C54" s="58" t="s">
        <v>569</v>
      </c>
      <c r="D54" s="71" t="s">
        <v>17</v>
      </c>
      <c r="E54" s="98">
        <v>0</v>
      </c>
      <c r="F54" s="71" t="s">
        <v>18</v>
      </c>
      <c r="G54" s="71">
        <v>753</v>
      </c>
      <c r="H54" s="89"/>
      <c r="I54" s="99"/>
      <c r="J54" s="111"/>
      <c r="K54" s="99"/>
      <c r="L54" s="89"/>
      <c r="M54" s="89"/>
      <c r="N54" s="89" t="s">
        <v>496</v>
      </c>
      <c r="O54" s="89"/>
      <c r="P54" s="159" t="s">
        <v>27</v>
      </c>
      <c r="Q54" s="94">
        <v>24</v>
      </c>
      <c r="R54" s="94">
        <v>12</v>
      </c>
      <c r="S54" s="153" t="s">
        <v>48</v>
      </c>
      <c r="T54" s="89"/>
      <c r="U54" s="89"/>
      <c r="V54" s="89" t="s">
        <v>567</v>
      </c>
      <c r="W54" s="89"/>
    </row>
    <row r="55" spans="1:23">
      <c r="A55" s="26">
        <v>48</v>
      </c>
      <c r="B55" s="89">
        <v>57</v>
      </c>
      <c r="C55" s="89" t="s">
        <v>570</v>
      </c>
      <c r="D55" s="71" t="s">
        <v>17</v>
      </c>
      <c r="E55" s="98" t="s">
        <v>501</v>
      </c>
      <c r="F55" s="71" t="s">
        <v>18</v>
      </c>
      <c r="G55" s="71">
        <v>912</v>
      </c>
      <c r="H55" s="89"/>
      <c r="I55" s="99"/>
      <c r="J55" s="111"/>
      <c r="K55" s="99"/>
      <c r="L55" s="89"/>
      <c r="M55" s="89"/>
      <c r="N55" s="89" t="s">
        <v>496</v>
      </c>
      <c r="O55" s="89"/>
      <c r="P55" s="93" t="s">
        <v>27</v>
      </c>
      <c r="Q55" s="94">
        <v>12</v>
      </c>
      <c r="R55" s="94">
        <v>6</v>
      </c>
      <c r="S55" s="95" t="s">
        <v>30</v>
      </c>
      <c r="T55" s="89"/>
      <c r="U55" s="89"/>
      <c r="V55" s="89" t="s">
        <v>567</v>
      </c>
      <c r="W55" s="89"/>
    </row>
    <row r="56" spans="1:23" s="88" customFormat="1">
      <c r="A56" s="26">
        <v>49</v>
      </c>
      <c r="B56" s="59">
        <v>56</v>
      </c>
      <c r="C56" s="59" t="s">
        <v>571</v>
      </c>
      <c r="D56" s="80" t="s">
        <v>17</v>
      </c>
      <c r="E56" s="110" t="s">
        <v>522</v>
      </c>
      <c r="F56" s="80" t="s">
        <v>18</v>
      </c>
      <c r="G56" s="110">
        <v>8</v>
      </c>
      <c r="H56" s="60" t="s">
        <v>17</v>
      </c>
      <c r="I56" s="115">
        <v>0</v>
      </c>
      <c r="J56" s="141" t="s">
        <v>18</v>
      </c>
      <c r="K56" s="115">
        <v>887</v>
      </c>
      <c r="L56" s="59"/>
      <c r="M56" s="59"/>
      <c r="N56" s="59" t="s">
        <v>488</v>
      </c>
      <c r="O56" s="59"/>
      <c r="P56" s="85" t="s">
        <v>27</v>
      </c>
      <c r="Q56" s="86">
        <v>30</v>
      </c>
      <c r="R56" s="86">
        <v>9</v>
      </c>
      <c r="S56" s="87" t="s">
        <v>30</v>
      </c>
      <c r="T56" s="59"/>
      <c r="U56" s="59"/>
      <c r="V56" s="59" t="s">
        <v>567</v>
      </c>
      <c r="W56" s="59"/>
    </row>
    <row r="57" spans="1:23">
      <c r="A57" s="26">
        <v>50</v>
      </c>
      <c r="B57" s="89"/>
      <c r="C57" s="89" t="s">
        <v>570</v>
      </c>
      <c r="D57" s="71" t="s">
        <v>17</v>
      </c>
      <c r="E57" s="98" t="s">
        <v>522</v>
      </c>
      <c r="F57" s="71" t="s">
        <v>18</v>
      </c>
      <c r="G57" s="98" t="s">
        <v>572</v>
      </c>
      <c r="H57" s="89"/>
      <c r="I57" s="99"/>
      <c r="J57" s="111"/>
      <c r="K57" s="99"/>
      <c r="L57" s="89"/>
      <c r="M57" s="89"/>
      <c r="N57" s="89" t="s">
        <v>496</v>
      </c>
      <c r="O57" s="89"/>
      <c r="P57" s="93" t="s">
        <v>27</v>
      </c>
      <c r="Q57" s="94">
        <v>12</v>
      </c>
      <c r="R57" s="94">
        <v>6</v>
      </c>
      <c r="S57" s="95" t="s">
        <v>30</v>
      </c>
      <c r="T57" s="89"/>
      <c r="U57" s="89"/>
      <c r="V57" s="89" t="s">
        <v>567</v>
      </c>
      <c r="W57" s="89"/>
    </row>
    <row r="58" spans="1:23">
      <c r="A58" s="26">
        <v>51</v>
      </c>
      <c r="B58" s="89">
        <v>55</v>
      </c>
      <c r="C58" s="89" t="s">
        <v>573</v>
      </c>
      <c r="D58" s="71" t="s">
        <v>17</v>
      </c>
      <c r="E58" s="98" t="s">
        <v>522</v>
      </c>
      <c r="F58" s="71" t="s">
        <v>18</v>
      </c>
      <c r="G58" s="71">
        <v>100</v>
      </c>
      <c r="H58" s="89"/>
      <c r="I58" s="99"/>
      <c r="J58" s="111"/>
      <c r="K58" s="99"/>
      <c r="L58" s="89"/>
      <c r="M58" s="89"/>
      <c r="N58" s="89" t="s">
        <v>496</v>
      </c>
      <c r="O58" s="89"/>
      <c r="P58" s="93"/>
      <c r="Q58" s="94"/>
      <c r="R58" s="94"/>
      <c r="S58" s="95"/>
      <c r="T58" s="89"/>
      <c r="U58" s="89"/>
      <c r="V58" s="89" t="s">
        <v>567</v>
      </c>
      <c r="W58" s="89"/>
    </row>
    <row r="59" spans="1:23">
      <c r="A59" s="26">
        <v>52</v>
      </c>
      <c r="B59" s="89">
        <v>54</v>
      </c>
      <c r="C59" s="89" t="s">
        <v>47</v>
      </c>
      <c r="D59" s="71" t="s">
        <v>17</v>
      </c>
      <c r="E59" s="98" t="s">
        <v>522</v>
      </c>
      <c r="F59" s="71" t="s">
        <v>18</v>
      </c>
      <c r="G59" s="71">
        <v>162</v>
      </c>
      <c r="H59" s="89"/>
      <c r="I59" s="99"/>
      <c r="J59" s="111"/>
      <c r="K59" s="99"/>
      <c r="L59" s="89"/>
      <c r="M59" s="89"/>
      <c r="N59" s="89" t="s">
        <v>488</v>
      </c>
      <c r="O59" s="89"/>
      <c r="P59" s="93" t="s">
        <v>27</v>
      </c>
      <c r="Q59" s="94">
        <v>3</v>
      </c>
      <c r="R59" s="94">
        <v>2</v>
      </c>
      <c r="S59" s="95" t="s">
        <v>30</v>
      </c>
      <c r="T59" s="89"/>
      <c r="U59" s="89"/>
      <c r="V59" s="89" t="s">
        <v>567</v>
      </c>
      <c r="W59" s="89"/>
    </row>
    <row r="60" spans="1:23" s="88" customFormat="1">
      <c r="A60" s="26">
        <v>53</v>
      </c>
      <c r="B60" s="154">
        <v>53</v>
      </c>
      <c r="C60" s="59" t="s">
        <v>574</v>
      </c>
      <c r="D60" s="80" t="s">
        <v>17</v>
      </c>
      <c r="E60" s="110" t="s">
        <v>522</v>
      </c>
      <c r="F60" s="80" t="s">
        <v>18</v>
      </c>
      <c r="G60" s="80">
        <v>370</v>
      </c>
      <c r="H60" s="60" t="s">
        <v>17</v>
      </c>
      <c r="I60" s="115">
        <v>1</v>
      </c>
      <c r="J60" s="141" t="s">
        <v>18</v>
      </c>
      <c r="K60" s="115">
        <v>77</v>
      </c>
      <c r="L60" s="59"/>
      <c r="M60" s="59"/>
      <c r="N60" s="59" t="s">
        <v>496</v>
      </c>
      <c r="O60" s="59"/>
      <c r="P60" s="85" t="s">
        <v>27</v>
      </c>
      <c r="Q60" s="86">
        <v>18</v>
      </c>
      <c r="R60" s="86">
        <v>3.5</v>
      </c>
      <c r="S60" s="87" t="s">
        <v>30</v>
      </c>
      <c r="T60" s="59"/>
      <c r="U60" s="59"/>
      <c r="V60" s="59" t="s">
        <v>567</v>
      </c>
      <c r="W60" s="60" t="s">
        <v>863</v>
      </c>
    </row>
    <row r="61" spans="1:23">
      <c r="A61" s="26">
        <v>54</v>
      </c>
      <c r="B61" s="156">
        <v>53</v>
      </c>
      <c r="C61" s="89" t="s">
        <v>47</v>
      </c>
      <c r="D61" s="71" t="s">
        <v>17</v>
      </c>
      <c r="E61" s="98" t="s">
        <v>522</v>
      </c>
      <c r="F61" s="71" t="s">
        <v>18</v>
      </c>
      <c r="G61" s="71">
        <v>370</v>
      </c>
      <c r="H61" s="89"/>
      <c r="I61" s="99"/>
      <c r="J61" s="111"/>
      <c r="K61" s="99"/>
      <c r="L61" s="89"/>
      <c r="M61" s="89"/>
      <c r="N61" s="89" t="s">
        <v>488</v>
      </c>
      <c r="O61" s="89"/>
      <c r="P61" s="93" t="s">
        <v>27</v>
      </c>
      <c r="Q61" s="94">
        <v>3</v>
      </c>
      <c r="R61" s="94">
        <v>1.5</v>
      </c>
      <c r="S61" s="95" t="s">
        <v>26</v>
      </c>
      <c r="T61" s="89"/>
      <c r="U61" s="89"/>
      <c r="V61" s="89" t="s">
        <v>567</v>
      </c>
      <c r="W61" s="89"/>
    </row>
    <row r="62" spans="1:23">
      <c r="A62" s="26">
        <v>55</v>
      </c>
      <c r="B62" s="89">
        <v>52</v>
      </c>
      <c r="C62" s="89" t="s">
        <v>575</v>
      </c>
      <c r="D62" s="71" t="s">
        <v>17</v>
      </c>
      <c r="E62" s="98" t="s">
        <v>522</v>
      </c>
      <c r="F62" s="71" t="s">
        <v>18</v>
      </c>
      <c r="G62" s="71">
        <v>417</v>
      </c>
      <c r="H62" s="89"/>
      <c r="I62" s="99"/>
      <c r="J62" s="111"/>
      <c r="K62" s="99"/>
      <c r="L62" s="89"/>
      <c r="M62" s="89"/>
      <c r="N62" s="89" t="s">
        <v>488</v>
      </c>
      <c r="O62" s="89"/>
      <c r="P62" s="93" t="s">
        <v>27</v>
      </c>
      <c r="Q62" s="94">
        <v>11.5</v>
      </c>
      <c r="R62" s="94">
        <v>6</v>
      </c>
      <c r="S62" s="95" t="s">
        <v>30</v>
      </c>
      <c r="T62" s="89"/>
      <c r="U62" s="89"/>
      <c r="V62" s="89" t="s">
        <v>567</v>
      </c>
      <c r="W62" s="89"/>
    </row>
    <row r="63" spans="1:23">
      <c r="A63" s="26">
        <v>56</v>
      </c>
      <c r="B63" s="89">
        <v>51</v>
      </c>
      <c r="C63" s="89" t="s">
        <v>576</v>
      </c>
      <c r="D63" s="71" t="s">
        <v>17</v>
      </c>
      <c r="E63" s="98" t="s">
        <v>522</v>
      </c>
      <c r="F63" s="71" t="s">
        <v>18</v>
      </c>
      <c r="G63" s="71">
        <v>520</v>
      </c>
      <c r="H63" s="89"/>
      <c r="I63" s="99"/>
      <c r="J63" s="111"/>
      <c r="K63" s="99"/>
      <c r="L63" s="89"/>
      <c r="M63" s="89"/>
      <c r="N63" s="89" t="s">
        <v>496</v>
      </c>
      <c r="O63" s="89"/>
      <c r="P63" s="93"/>
      <c r="Q63" s="94"/>
      <c r="R63" s="94"/>
      <c r="S63" s="153" t="s">
        <v>882</v>
      </c>
      <c r="T63" s="89"/>
      <c r="U63" s="89"/>
      <c r="V63" s="89" t="s">
        <v>567</v>
      </c>
      <c r="W63" s="89"/>
    </row>
    <row r="64" spans="1:23">
      <c r="A64" s="26">
        <v>57</v>
      </c>
      <c r="B64" s="89">
        <v>50</v>
      </c>
      <c r="C64" s="89" t="s">
        <v>577</v>
      </c>
      <c r="D64" s="71" t="s">
        <v>17</v>
      </c>
      <c r="E64" s="98" t="s">
        <v>522</v>
      </c>
      <c r="F64" s="71" t="s">
        <v>18</v>
      </c>
      <c r="G64" s="71">
        <v>570</v>
      </c>
      <c r="H64" s="89"/>
      <c r="I64" s="99"/>
      <c r="J64" s="111"/>
      <c r="K64" s="99"/>
      <c r="L64" s="89"/>
      <c r="M64" s="89"/>
      <c r="N64" s="89" t="s">
        <v>496</v>
      </c>
      <c r="O64" s="89"/>
      <c r="P64" s="93" t="s">
        <v>27</v>
      </c>
      <c r="Q64" s="94">
        <v>5.5</v>
      </c>
      <c r="R64" s="94">
        <v>3.5</v>
      </c>
      <c r="S64" s="95" t="s">
        <v>30</v>
      </c>
      <c r="T64" s="89"/>
      <c r="U64" s="89"/>
      <c r="V64" s="89" t="s">
        <v>567</v>
      </c>
      <c r="W64" s="89"/>
    </row>
    <row r="65" spans="1:23">
      <c r="A65" s="26">
        <v>58</v>
      </c>
      <c r="B65" s="89">
        <v>49</v>
      </c>
      <c r="C65" s="89" t="s">
        <v>578</v>
      </c>
      <c r="D65" s="71" t="s">
        <v>17</v>
      </c>
      <c r="E65" s="98" t="s">
        <v>522</v>
      </c>
      <c r="F65" s="71" t="s">
        <v>18</v>
      </c>
      <c r="G65" s="71">
        <v>880</v>
      </c>
      <c r="H65" s="89"/>
      <c r="I65" s="99"/>
      <c r="J65" s="111"/>
      <c r="K65" s="99"/>
      <c r="L65" s="89"/>
      <c r="M65" s="89"/>
      <c r="N65" s="89" t="s">
        <v>496</v>
      </c>
      <c r="O65" s="89"/>
      <c r="P65" s="93" t="s">
        <v>27</v>
      </c>
      <c r="Q65" s="94">
        <v>3.5</v>
      </c>
      <c r="R65" s="94">
        <v>3.5</v>
      </c>
      <c r="S65" s="95" t="s">
        <v>26</v>
      </c>
      <c r="T65" s="89"/>
      <c r="U65" s="89"/>
      <c r="V65" s="89" t="s">
        <v>567</v>
      </c>
      <c r="W65" s="89"/>
    </row>
    <row r="66" spans="1:23">
      <c r="A66" s="26">
        <v>59</v>
      </c>
      <c r="B66" s="89"/>
      <c r="C66" s="58" t="s">
        <v>579</v>
      </c>
      <c r="D66" s="71" t="s">
        <v>17</v>
      </c>
      <c r="E66" s="98" t="s">
        <v>531</v>
      </c>
      <c r="F66" s="71" t="s">
        <v>18</v>
      </c>
      <c r="G66" s="98" t="s">
        <v>580</v>
      </c>
      <c r="H66" s="89"/>
      <c r="I66" s="99"/>
      <c r="J66" s="111"/>
      <c r="K66" s="99"/>
      <c r="L66" s="89"/>
      <c r="M66" s="89"/>
      <c r="N66" s="142" t="s">
        <v>496</v>
      </c>
      <c r="O66" s="89"/>
      <c r="P66" s="159" t="s">
        <v>27</v>
      </c>
      <c r="Q66" s="94">
        <v>3.5</v>
      </c>
      <c r="R66" s="94">
        <v>1.5</v>
      </c>
      <c r="S66" s="153" t="s">
        <v>26</v>
      </c>
      <c r="T66" s="89"/>
      <c r="U66" s="89"/>
      <c r="V66" s="89" t="s">
        <v>567</v>
      </c>
      <c r="W66" s="89"/>
    </row>
    <row r="67" spans="1:23">
      <c r="A67" s="26">
        <v>60</v>
      </c>
      <c r="B67" s="89"/>
      <c r="C67" s="58" t="s">
        <v>581</v>
      </c>
      <c r="D67" s="71" t="s">
        <v>17</v>
      </c>
      <c r="E67" s="98" t="s">
        <v>531</v>
      </c>
      <c r="F67" s="71" t="s">
        <v>18</v>
      </c>
      <c r="G67" s="98" t="s">
        <v>498</v>
      </c>
      <c r="H67" s="89"/>
      <c r="I67" s="99"/>
      <c r="J67" s="111"/>
      <c r="K67" s="99"/>
      <c r="L67" s="89"/>
      <c r="M67" s="89"/>
      <c r="N67" s="142" t="s">
        <v>488</v>
      </c>
      <c r="O67" s="89"/>
      <c r="P67" s="159" t="s">
        <v>27</v>
      </c>
      <c r="Q67" s="94">
        <v>5.5</v>
      </c>
      <c r="R67" s="94">
        <v>3.5</v>
      </c>
      <c r="S67" s="153" t="s">
        <v>30</v>
      </c>
      <c r="T67" s="89"/>
      <c r="U67" s="89"/>
      <c r="V67" s="89" t="s">
        <v>567</v>
      </c>
      <c r="W67" s="89"/>
    </row>
    <row r="68" spans="1:23">
      <c r="A68" s="26">
        <v>61</v>
      </c>
      <c r="B68" s="89">
        <v>48</v>
      </c>
      <c r="C68" s="89" t="s">
        <v>582</v>
      </c>
      <c r="D68" s="71" t="s">
        <v>17</v>
      </c>
      <c r="E68" s="98" t="s">
        <v>531</v>
      </c>
      <c r="F68" s="71" t="s">
        <v>18</v>
      </c>
      <c r="G68" s="71">
        <v>78</v>
      </c>
      <c r="H68" s="89"/>
      <c r="I68" s="99"/>
      <c r="J68" s="111"/>
      <c r="K68" s="99"/>
      <c r="L68" s="89"/>
      <c r="M68" s="89"/>
      <c r="N68" s="89" t="s">
        <v>488</v>
      </c>
      <c r="O68" s="89"/>
      <c r="P68" s="93"/>
      <c r="Q68" s="94"/>
      <c r="R68" s="94"/>
      <c r="S68" s="153" t="s">
        <v>882</v>
      </c>
      <c r="T68" s="89"/>
      <c r="U68" s="89"/>
      <c r="V68" s="89" t="s">
        <v>567</v>
      </c>
      <c r="W68" s="89"/>
    </row>
    <row r="69" spans="1:23">
      <c r="A69" s="26">
        <v>62</v>
      </c>
      <c r="B69" s="89">
        <v>47</v>
      </c>
      <c r="C69" s="89" t="s">
        <v>47</v>
      </c>
      <c r="D69" s="71" t="s">
        <v>17</v>
      </c>
      <c r="E69" s="98" t="s">
        <v>531</v>
      </c>
      <c r="F69" s="71" t="s">
        <v>18</v>
      </c>
      <c r="G69" s="71">
        <v>145</v>
      </c>
      <c r="H69" s="89"/>
      <c r="I69" s="99"/>
      <c r="J69" s="111"/>
      <c r="K69" s="99"/>
      <c r="L69" s="89"/>
      <c r="M69" s="89"/>
      <c r="N69" s="89" t="s">
        <v>496</v>
      </c>
      <c r="O69" s="89"/>
      <c r="P69" s="93" t="s">
        <v>27</v>
      </c>
      <c r="Q69" s="94">
        <v>3</v>
      </c>
      <c r="R69" s="94">
        <v>1.5</v>
      </c>
      <c r="S69" s="95" t="s">
        <v>26</v>
      </c>
      <c r="T69" s="89"/>
      <c r="U69" s="89"/>
      <c r="V69" s="89" t="s">
        <v>567</v>
      </c>
      <c r="W69" s="89"/>
    </row>
    <row r="70" spans="1:23" s="122" customFormat="1">
      <c r="A70" s="26">
        <v>63</v>
      </c>
      <c r="B70" s="58">
        <v>46</v>
      </c>
      <c r="C70" s="58" t="s">
        <v>47</v>
      </c>
      <c r="D70" s="116" t="s">
        <v>17</v>
      </c>
      <c r="E70" s="117" t="s">
        <v>531</v>
      </c>
      <c r="F70" s="116" t="s">
        <v>18</v>
      </c>
      <c r="G70" s="116">
        <v>370</v>
      </c>
      <c r="H70" s="58"/>
      <c r="I70" s="118"/>
      <c r="J70" s="119"/>
      <c r="K70" s="118"/>
      <c r="L70" s="58"/>
      <c r="M70" s="58"/>
      <c r="N70" s="58" t="s">
        <v>488</v>
      </c>
      <c r="O70" s="58"/>
      <c r="P70" s="68" t="s">
        <v>27</v>
      </c>
      <c r="Q70" s="120">
        <v>5.5</v>
      </c>
      <c r="R70" s="120">
        <v>5.5</v>
      </c>
      <c r="S70" s="121" t="s">
        <v>48</v>
      </c>
      <c r="T70" s="58"/>
      <c r="U70" s="58"/>
      <c r="V70" s="58" t="s">
        <v>567</v>
      </c>
      <c r="W70" s="58"/>
    </row>
    <row r="71" spans="1:23" s="122" customFormat="1">
      <c r="A71" s="26">
        <v>64</v>
      </c>
      <c r="B71" s="58"/>
      <c r="C71" s="58" t="s">
        <v>583</v>
      </c>
      <c r="D71" s="116" t="s">
        <v>17</v>
      </c>
      <c r="E71" s="117" t="s">
        <v>531</v>
      </c>
      <c r="F71" s="116" t="s">
        <v>18</v>
      </c>
      <c r="G71" s="116">
        <v>370</v>
      </c>
      <c r="H71" s="58"/>
      <c r="I71" s="118"/>
      <c r="J71" s="119"/>
      <c r="K71" s="118"/>
      <c r="L71" s="58"/>
      <c r="M71" s="58"/>
      <c r="N71" s="58" t="s">
        <v>496</v>
      </c>
      <c r="O71" s="58"/>
      <c r="P71" s="68" t="s">
        <v>27</v>
      </c>
      <c r="Q71" s="120">
        <v>5.5</v>
      </c>
      <c r="R71" s="120">
        <v>3.5</v>
      </c>
      <c r="S71" s="121" t="s">
        <v>30</v>
      </c>
      <c r="T71" s="58"/>
      <c r="U71" s="58"/>
      <c r="V71" s="58" t="s">
        <v>567</v>
      </c>
      <c r="W71" s="58"/>
    </row>
    <row r="72" spans="1:23">
      <c r="A72" s="26">
        <v>65</v>
      </c>
      <c r="B72" s="89">
        <v>45</v>
      </c>
      <c r="C72" s="89" t="s">
        <v>584</v>
      </c>
      <c r="D72" s="71" t="s">
        <v>17</v>
      </c>
      <c r="E72" s="98" t="s">
        <v>531</v>
      </c>
      <c r="F72" s="71" t="s">
        <v>18</v>
      </c>
      <c r="G72" s="71">
        <v>500</v>
      </c>
      <c r="H72" s="89"/>
      <c r="I72" s="99"/>
      <c r="J72" s="111"/>
      <c r="K72" s="99"/>
      <c r="L72" s="89"/>
      <c r="M72" s="89"/>
      <c r="N72" s="89" t="s">
        <v>488</v>
      </c>
      <c r="O72" s="89"/>
      <c r="P72" s="93"/>
      <c r="Q72" s="94"/>
      <c r="R72" s="94"/>
      <c r="S72" s="95"/>
      <c r="T72" s="89"/>
      <c r="U72" s="89"/>
      <c r="V72" s="89" t="s">
        <v>567</v>
      </c>
      <c r="W72" s="89"/>
    </row>
    <row r="73" spans="1:23">
      <c r="A73" s="26">
        <v>66</v>
      </c>
      <c r="B73" s="89">
        <v>44</v>
      </c>
      <c r="C73" s="89" t="s">
        <v>58</v>
      </c>
      <c r="D73" s="71" t="s">
        <v>17</v>
      </c>
      <c r="E73" s="98" t="s">
        <v>531</v>
      </c>
      <c r="F73" s="71" t="s">
        <v>18</v>
      </c>
      <c r="G73" s="71">
        <v>515</v>
      </c>
      <c r="H73" s="89"/>
      <c r="I73" s="99"/>
      <c r="J73" s="111"/>
      <c r="K73" s="99"/>
      <c r="L73" s="89"/>
      <c r="M73" s="89"/>
      <c r="N73" s="89" t="s">
        <v>496</v>
      </c>
      <c r="O73" s="89"/>
      <c r="P73" s="93" t="s">
        <v>27</v>
      </c>
      <c r="Q73" s="94">
        <v>5.5</v>
      </c>
      <c r="R73" s="94">
        <v>3.5</v>
      </c>
      <c r="S73" s="95" t="s">
        <v>30</v>
      </c>
      <c r="T73" s="89"/>
      <c r="U73" s="89"/>
      <c r="V73" s="89" t="s">
        <v>567</v>
      </c>
      <c r="W73" s="89"/>
    </row>
    <row r="74" spans="1:23">
      <c r="A74" s="26">
        <v>67</v>
      </c>
      <c r="B74" s="89">
        <v>43</v>
      </c>
      <c r="C74" s="89" t="s">
        <v>58</v>
      </c>
      <c r="D74" s="71" t="s">
        <v>17</v>
      </c>
      <c r="E74" s="98" t="s">
        <v>531</v>
      </c>
      <c r="F74" s="71" t="s">
        <v>18</v>
      </c>
      <c r="G74" s="71">
        <v>695</v>
      </c>
      <c r="H74" s="89"/>
      <c r="I74" s="99"/>
      <c r="J74" s="111"/>
      <c r="K74" s="99"/>
      <c r="L74" s="89"/>
      <c r="M74" s="89"/>
      <c r="N74" s="89" t="s">
        <v>496</v>
      </c>
      <c r="O74" s="89"/>
      <c r="P74" s="93" t="s">
        <v>27</v>
      </c>
      <c r="Q74" s="94">
        <v>12</v>
      </c>
      <c r="R74" s="94">
        <v>7</v>
      </c>
      <c r="S74" s="95" t="s">
        <v>30</v>
      </c>
      <c r="T74" s="89"/>
      <c r="U74" s="89"/>
      <c r="V74" s="89" t="s">
        <v>585</v>
      </c>
      <c r="W74" s="89"/>
    </row>
    <row r="75" spans="1:23">
      <c r="A75" s="26">
        <v>68</v>
      </c>
      <c r="B75" s="89">
        <v>42</v>
      </c>
      <c r="C75" s="89" t="s">
        <v>555</v>
      </c>
      <c r="D75" s="71" t="s">
        <v>17</v>
      </c>
      <c r="E75" s="98" t="s">
        <v>531</v>
      </c>
      <c r="F75" s="71" t="s">
        <v>18</v>
      </c>
      <c r="G75" s="71">
        <v>835</v>
      </c>
      <c r="H75" s="89"/>
      <c r="I75" s="99"/>
      <c r="J75" s="111"/>
      <c r="K75" s="99"/>
      <c r="L75" s="89"/>
      <c r="M75" s="89"/>
      <c r="N75" s="89" t="s">
        <v>496</v>
      </c>
      <c r="O75" s="89"/>
      <c r="P75" s="93" t="s">
        <v>27</v>
      </c>
      <c r="Q75" s="94">
        <v>5.5</v>
      </c>
      <c r="R75" s="94">
        <v>3.5</v>
      </c>
      <c r="S75" s="95" t="s">
        <v>30</v>
      </c>
      <c r="T75" s="89"/>
      <c r="U75" s="89"/>
      <c r="V75" s="89" t="s">
        <v>585</v>
      </c>
      <c r="W75" s="89"/>
    </row>
    <row r="76" spans="1:23">
      <c r="A76" s="26">
        <v>69</v>
      </c>
      <c r="B76" s="154">
        <v>41</v>
      </c>
      <c r="C76" s="89" t="s">
        <v>555</v>
      </c>
      <c r="D76" s="71" t="s">
        <v>17</v>
      </c>
      <c r="E76" s="98">
        <v>2</v>
      </c>
      <c r="F76" s="71" t="s">
        <v>18</v>
      </c>
      <c r="G76" s="71">
        <v>920</v>
      </c>
      <c r="H76" s="89"/>
      <c r="I76" s="99"/>
      <c r="J76" s="111"/>
      <c r="K76" s="99"/>
      <c r="L76" s="89"/>
      <c r="M76" s="89"/>
      <c r="N76" s="89" t="s">
        <v>496</v>
      </c>
      <c r="O76" s="89"/>
      <c r="P76" s="93" t="s">
        <v>27</v>
      </c>
      <c r="Q76" s="94">
        <v>5.5</v>
      </c>
      <c r="R76" s="94">
        <v>3.5</v>
      </c>
      <c r="S76" s="153" t="s">
        <v>48</v>
      </c>
      <c r="T76" s="89"/>
      <c r="U76" s="89"/>
      <c r="V76" s="89" t="s">
        <v>585</v>
      </c>
      <c r="W76" s="89"/>
    </row>
    <row r="77" spans="1:23">
      <c r="A77" s="26">
        <v>70</v>
      </c>
      <c r="B77" s="156">
        <v>41</v>
      </c>
      <c r="C77" s="89" t="s">
        <v>555</v>
      </c>
      <c r="D77" s="71" t="s">
        <v>17</v>
      </c>
      <c r="E77" s="98" t="s">
        <v>531</v>
      </c>
      <c r="F77" s="71" t="s">
        <v>18</v>
      </c>
      <c r="G77" s="71">
        <v>920</v>
      </c>
      <c r="H77" s="89"/>
      <c r="I77" s="99"/>
      <c r="J77" s="111"/>
      <c r="K77" s="99"/>
      <c r="L77" s="89"/>
      <c r="M77" s="89"/>
      <c r="N77" s="89" t="s">
        <v>488</v>
      </c>
      <c r="O77" s="89"/>
      <c r="P77" s="93" t="s">
        <v>27</v>
      </c>
      <c r="Q77" s="94">
        <v>5.5</v>
      </c>
      <c r="R77" s="94">
        <v>3.5</v>
      </c>
      <c r="S77" s="153" t="s">
        <v>30</v>
      </c>
      <c r="T77" s="89"/>
      <c r="U77" s="89"/>
      <c r="V77" s="89" t="s">
        <v>585</v>
      </c>
      <c r="W77" s="89"/>
    </row>
    <row r="78" spans="1:23">
      <c r="A78" s="26">
        <v>71</v>
      </c>
      <c r="B78" s="89">
        <v>39</v>
      </c>
      <c r="C78" s="89" t="s">
        <v>586</v>
      </c>
      <c r="D78" s="71" t="s">
        <v>17</v>
      </c>
      <c r="E78" s="98" t="s">
        <v>541</v>
      </c>
      <c r="F78" s="71" t="s">
        <v>18</v>
      </c>
      <c r="G78" s="98" t="s">
        <v>587</v>
      </c>
      <c r="H78" s="89"/>
      <c r="I78" s="99"/>
      <c r="J78" s="111"/>
      <c r="K78" s="99"/>
      <c r="L78" s="89"/>
      <c r="M78" s="89"/>
      <c r="N78" s="89" t="s">
        <v>496</v>
      </c>
      <c r="O78" s="89"/>
      <c r="P78" s="93" t="s">
        <v>27</v>
      </c>
      <c r="Q78" s="94">
        <v>17</v>
      </c>
      <c r="R78" s="94">
        <v>7</v>
      </c>
      <c r="S78" s="95" t="s">
        <v>30</v>
      </c>
      <c r="T78" s="89"/>
      <c r="U78" s="89"/>
      <c r="V78" s="89" t="s">
        <v>585</v>
      </c>
      <c r="W78" s="89"/>
    </row>
    <row r="79" spans="1:23">
      <c r="A79" s="26">
        <v>72</v>
      </c>
      <c r="B79" s="89">
        <v>38</v>
      </c>
      <c r="C79" s="89" t="s">
        <v>588</v>
      </c>
      <c r="D79" s="71" t="s">
        <v>17</v>
      </c>
      <c r="E79" s="98" t="s">
        <v>541</v>
      </c>
      <c r="F79" s="71" t="s">
        <v>18</v>
      </c>
      <c r="G79" s="71">
        <v>180</v>
      </c>
      <c r="H79" s="89"/>
      <c r="I79" s="99"/>
      <c r="J79" s="111"/>
      <c r="K79" s="99"/>
      <c r="L79" s="89"/>
      <c r="M79" s="89"/>
      <c r="N79" s="89" t="s">
        <v>496</v>
      </c>
      <c r="O79" s="89"/>
      <c r="P79" s="93"/>
      <c r="Q79" s="94"/>
      <c r="R79" s="94"/>
      <c r="S79" s="153" t="s">
        <v>882</v>
      </c>
      <c r="T79" s="89"/>
      <c r="U79" s="89"/>
      <c r="V79" s="89" t="s">
        <v>585</v>
      </c>
      <c r="W79" s="89"/>
    </row>
    <row r="80" spans="1:23">
      <c r="A80" s="26">
        <v>73</v>
      </c>
      <c r="B80" s="154">
        <v>37</v>
      </c>
      <c r="C80" s="89" t="s">
        <v>589</v>
      </c>
      <c r="D80" s="71" t="s">
        <v>17</v>
      </c>
      <c r="E80" s="98" t="s">
        <v>541</v>
      </c>
      <c r="F80" s="71" t="s">
        <v>18</v>
      </c>
      <c r="G80" s="71">
        <v>440</v>
      </c>
      <c r="H80" s="89"/>
      <c r="I80" s="99"/>
      <c r="J80" s="111"/>
      <c r="K80" s="99"/>
      <c r="L80" s="89"/>
      <c r="M80" s="89"/>
      <c r="N80" s="89" t="s">
        <v>488</v>
      </c>
      <c r="O80" s="89"/>
      <c r="P80" s="93" t="s">
        <v>20</v>
      </c>
      <c r="Q80" s="94">
        <v>30</v>
      </c>
      <c r="R80" s="94">
        <v>18</v>
      </c>
      <c r="S80" s="95" t="s">
        <v>30</v>
      </c>
      <c r="T80" s="89"/>
      <c r="U80" s="89"/>
      <c r="V80" s="89" t="s">
        <v>585</v>
      </c>
      <c r="W80" s="89"/>
    </row>
    <row r="81" spans="1:23" s="88" customFormat="1">
      <c r="A81" s="26">
        <v>74</v>
      </c>
      <c r="B81" s="156">
        <v>37</v>
      </c>
      <c r="C81" s="59" t="s">
        <v>590</v>
      </c>
      <c r="D81" s="80" t="s">
        <v>17</v>
      </c>
      <c r="E81" s="110" t="s">
        <v>541</v>
      </c>
      <c r="F81" s="80" t="s">
        <v>18</v>
      </c>
      <c r="G81" s="80">
        <v>440</v>
      </c>
      <c r="H81" s="60" t="s">
        <v>17</v>
      </c>
      <c r="I81" s="115">
        <v>3</v>
      </c>
      <c r="J81" s="141" t="s">
        <v>18</v>
      </c>
      <c r="K81" s="115">
        <v>320</v>
      </c>
      <c r="L81" s="59"/>
      <c r="M81" s="59"/>
      <c r="N81" s="59" t="s">
        <v>488</v>
      </c>
      <c r="O81" s="59"/>
      <c r="P81" s="85" t="s">
        <v>20</v>
      </c>
      <c r="Q81" s="86">
        <v>32</v>
      </c>
      <c r="R81" s="86">
        <v>18</v>
      </c>
      <c r="S81" s="87" t="s">
        <v>30</v>
      </c>
      <c r="T81" s="59"/>
      <c r="U81" s="59"/>
      <c r="V81" s="59" t="s">
        <v>585</v>
      </c>
      <c r="W81" s="59"/>
    </row>
    <row r="82" spans="1:23">
      <c r="A82" s="26">
        <v>75</v>
      </c>
      <c r="B82" s="89">
        <v>2</v>
      </c>
      <c r="C82" s="89" t="s">
        <v>591</v>
      </c>
      <c r="D82" s="71" t="s">
        <v>17</v>
      </c>
      <c r="E82" s="98" t="s">
        <v>541</v>
      </c>
      <c r="F82" s="71" t="s">
        <v>18</v>
      </c>
      <c r="G82" s="71">
        <v>533</v>
      </c>
      <c r="H82" s="89"/>
      <c r="I82" s="99"/>
      <c r="J82" s="111"/>
      <c r="K82" s="99"/>
      <c r="L82" s="89"/>
      <c r="M82" s="89"/>
      <c r="N82" s="89" t="s">
        <v>488</v>
      </c>
      <c r="O82" s="89"/>
      <c r="P82" s="93"/>
      <c r="Q82" s="94"/>
      <c r="R82" s="94"/>
      <c r="S82" s="95"/>
      <c r="T82" s="89"/>
      <c r="U82" s="89"/>
      <c r="V82" s="89" t="s">
        <v>585</v>
      </c>
      <c r="W82" s="89"/>
    </row>
    <row r="83" spans="1:23" s="88" customFormat="1">
      <c r="A83" s="26">
        <v>76</v>
      </c>
      <c r="B83" s="59">
        <v>3</v>
      </c>
      <c r="C83" s="59" t="s">
        <v>592</v>
      </c>
      <c r="D83" s="80" t="s">
        <v>17</v>
      </c>
      <c r="E83" s="110" t="s">
        <v>541</v>
      </c>
      <c r="F83" s="80" t="s">
        <v>18</v>
      </c>
      <c r="G83" s="80">
        <v>615</v>
      </c>
      <c r="H83" s="59" t="s">
        <v>17</v>
      </c>
      <c r="I83" s="83" t="s">
        <v>543</v>
      </c>
      <c r="J83" s="84" t="s">
        <v>18</v>
      </c>
      <c r="K83" s="83">
        <v>400</v>
      </c>
      <c r="L83" s="59"/>
      <c r="M83" s="59"/>
      <c r="N83" s="59" t="s">
        <v>496</v>
      </c>
      <c r="O83" s="59"/>
      <c r="P83" s="85" t="s">
        <v>27</v>
      </c>
      <c r="Q83" s="86">
        <v>12</v>
      </c>
      <c r="R83" s="86">
        <v>7</v>
      </c>
      <c r="S83" s="87" t="s">
        <v>30</v>
      </c>
      <c r="T83" s="59"/>
      <c r="U83" s="59"/>
      <c r="V83" s="59" t="s">
        <v>585</v>
      </c>
      <c r="W83" s="59"/>
    </row>
    <row r="84" spans="1:23" s="88" customFormat="1">
      <c r="A84" s="26">
        <v>77</v>
      </c>
      <c r="B84" s="59">
        <v>4</v>
      </c>
      <c r="C84" s="59" t="s">
        <v>593</v>
      </c>
      <c r="D84" s="80" t="s">
        <v>17</v>
      </c>
      <c r="E84" s="110" t="s">
        <v>541</v>
      </c>
      <c r="F84" s="80" t="s">
        <v>18</v>
      </c>
      <c r="G84" s="80">
        <v>650</v>
      </c>
      <c r="H84" s="59" t="s">
        <v>17</v>
      </c>
      <c r="I84" s="83" t="s">
        <v>543</v>
      </c>
      <c r="J84" s="84" t="s">
        <v>18</v>
      </c>
      <c r="K84" s="83">
        <v>418</v>
      </c>
      <c r="L84" s="59"/>
      <c r="M84" s="59"/>
      <c r="N84" s="59" t="s">
        <v>488</v>
      </c>
      <c r="O84" s="59"/>
      <c r="P84" s="85" t="s">
        <v>27</v>
      </c>
      <c r="Q84" s="86">
        <v>10</v>
      </c>
      <c r="R84" s="86">
        <v>4</v>
      </c>
      <c r="S84" s="87" t="s">
        <v>30</v>
      </c>
      <c r="T84" s="59"/>
      <c r="U84" s="59"/>
      <c r="V84" s="59" t="s">
        <v>585</v>
      </c>
      <c r="W84" s="59"/>
    </row>
    <row r="85" spans="1:23" s="88" customFormat="1">
      <c r="A85" s="26">
        <v>78</v>
      </c>
      <c r="B85" s="59"/>
      <c r="C85" s="59" t="s">
        <v>592</v>
      </c>
      <c r="D85" s="80" t="s">
        <v>17</v>
      </c>
      <c r="E85" s="110" t="s">
        <v>541</v>
      </c>
      <c r="F85" s="80" t="s">
        <v>18</v>
      </c>
      <c r="G85" s="80">
        <v>750</v>
      </c>
      <c r="H85" s="60" t="s">
        <v>17</v>
      </c>
      <c r="I85" s="83">
        <v>3</v>
      </c>
      <c r="J85" s="138" t="s">
        <v>18</v>
      </c>
      <c r="K85" s="83">
        <v>750</v>
      </c>
      <c r="L85" s="59"/>
      <c r="M85" s="59"/>
      <c r="N85" s="59" t="s">
        <v>496</v>
      </c>
      <c r="O85" s="59"/>
      <c r="P85" s="85" t="s">
        <v>27</v>
      </c>
      <c r="Q85" s="86">
        <v>16</v>
      </c>
      <c r="R85" s="86">
        <v>8</v>
      </c>
      <c r="S85" s="87" t="s">
        <v>30</v>
      </c>
      <c r="T85" s="59"/>
      <c r="U85" s="59"/>
      <c r="V85" s="59" t="s">
        <v>585</v>
      </c>
      <c r="W85" s="59"/>
    </row>
    <row r="86" spans="1:23">
      <c r="A86" s="26">
        <v>79</v>
      </c>
      <c r="B86" s="154">
        <v>5</v>
      </c>
      <c r="C86" s="89" t="s">
        <v>594</v>
      </c>
      <c r="D86" s="71" t="s">
        <v>17</v>
      </c>
      <c r="E86" s="98" t="s">
        <v>541</v>
      </c>
      <c r="F86" s="71" t="s">
        <v>18</v>
      </c>
      <c r="G86" s="71">
        <v>860</v>
      </c>
      <c r="H86" s="89"/>
      <c r="I86" s="91"/>
      <c r="J86" s="92"/>
      <c r="K86" s="91"/>
      <c r="L86" s="89"/>
      <c r="M86" s="89"/>
      <c r="N86" s="89" t="s">
        <v>496</v>
      </c>
      <c r="O86" s="89"/>
      <c r="P86" s="93" t="s">
        <v>27</v>
      </c>
      <c r="Q86" s="94">
        <v>3.5</v>
      </c>
      <c r="R86" s="94">
        <v>3.5</v>
      </c>
      <c r="S86" s="95" t="s">
        <v>48</v>
      </c>
      <c r="T86" s="89"/>
      <c r="U86" s="89"/>
      <c r="V86" s="89" t="s">
        <v>585</v>
      </c>
      <c r="W86" s="89"/>
    </row>
    <row r="87" spans="1:23">
      <c r="A87" s="26">
        <v>80</v>
      </c>
      <c r="B87" s="156">
        <v>5</v>
      </c>
      <c r="C87" s="89" t="s">
        <v>594</v>
      </c>
      <c r="D87" s="71" t="s">
        <v>17</v>
      </c>
      <c r="E87" s="98" t="s">
        <v>541</v>
      </c>
      <c r="F87" s="71" t="s">
        <v>18</v>
      </c>
      <c r="G87" s="71">
        <v>860</v>
      </c>
      <c r="H87" s="89"/>
      <c r="I87" s="99"/>
      <c r="J87" s="111"/>
      <c r="K87" s="99"/>
      <c r="L87" s="89"/>
      <c r="M87" s="89"/>
      <c r="N87" s="89" t="s">
        <v>488</v>
      </c>
      <c r="O87" s="89"/>
      <c r="P87" s="93" t="s">
        <v>27</v>
      </c>
      <c r="Q87" s="94">
        <v>3.5</v>
      </c>
      <c r="R87" s="94">
        <v>3.5</v>
      </c>
      <c r="S87" s="95" t="s">
        <v>26</v>
      </c>
      <c r="T87" s="89"/>
      <c r="U87" s="89"/>
      <c r="V87" s="89" t="s">
        <v>585</v>
      </c>
      <c r="W87" s="89"/>
    </row>
    <row r="88" spans="1:23">
      <c r="A88" s="26">
        <v>81</v>
      </c>
      <c r="B88" s="89">
        <v>6</v>
      </c>
      <c r="C88" s="89" t="s">
        <v>595</v>
      </c>
      <c r="D88" s="71" t="s">
        <v>17</v>
      </c>
      <c r="E88" s="98" t="s">
        <v>541</v>
      </c>
      <c r="F88" s="71" t="s">
        <v>18</v>
      </c>
      <c r="G88" s="71">
        <v>952</v>
      </c>
      <c r="H88" s="89" t="s">
        <v>17</v>
      </c>
      <c r="I88" s="91" t="s">
        <v>543</v>
      </c>
      <c r="J88" s="92" t="s">
        <v>18</v>
      </c>
      <c r="K88" s="91">
        <v>952</v>
      </c>
      <c r="L88" s="89"/>
      <c r="M88" s="89"/>
      <c r="N88" s="89"/>
      <c r="O88" s="89"/>
      <c r="P88" s="93"/>
      <c r="Q88" s="94"/>
      <c r="R88" s="94"/>
      <c r="S88" s="95" t="s">
        <v>525</v>
      </c>
      <c r="T88" s="89"/>
      <c r="U88" s="89"/>
      <c r="V88" s="89" t="s">
        <v>585</v>
      </c>
      <c r="W88" s="142" t="s">
        <v>864</v>
      </c>
    </row>
    <row r="89" spans="1:23" s="109" customFormat="1">
      <c r="A89" s="145">
        <v>82</v>
      </c>
      <c r="B89" s="189">
        <v>8</v>
      </c>
      <c r="C89" s="100" t="s">
        <v>594</v>
      </c>
      <c r="D89" s="101" t="s">
        <v>17</v>
      </c>
      <c r="E89" s="102" t="s">
        <v>596</v>
      </c>
      <c r="F89" s="101" t="s">
        <v>18</v>
      </c>
      <c r="G89" s="102" t="s">
        <v>597</v>
      </c>
      <c r="H89" s="100"/>
      <c r="I89" s="104"/>
      <c r="J89" s="124"/>
      <c r="K89" s="104"/>
      <c r="L89" s="100"/>
      <c r="M89" s="100"/>
      <c r="N89" s="100" t="s">
        <v>488</v>
      </c>
      <c r="O89" s="100"/>
      <c r="P89" s="106" t="s">
        <v>27</v>
      </c>
      <c r="Q89" s="107">
        <v>3.5</v>
      </c>
      <c r="R89" s="107">
        <v>3.5</v>
      </c>
      <c r="S89" s="108" t="s">
        <v>48</v>
      </c>
      <c r="T89" s="100"/>
      <c r="U89" s="100"/>
      <c r="V89" s="100" t="s">
        <v>598</v>
      </c>
      <c r="W89" s="139" t="s">
        <v>931</v>
      </c>
    </row>
    <row r="90" spans="1:23">
      <c r="A90" s="26">
        <v>83</v>
      </c>
      <c r="B90" s="156">
        <v>8</v>
      </c>
      <c r="C90" s="89" t="s">
        <v>599</v>
      </c>
      <c r="D90" s="71" t="s">
        <v>17</v>
      </c>
      <c r="E90" s="98" t="s">
        <v>596</v>
      </c>
      <c r="F90" s="71" t="s">
        <v>18</v>
      </c>
      <c r="G90" s="98" t="s">
        <v>597</v>
      </c>
      <c r="H90" s="89"/>
      <c r="I90" s="99"/>
      <c r="J90" s="111"/>
      <c r="K90" s="99"/>
      <c r="L90" s="89"/>
      <c r="M90" s="89"/>
      <c r="N90" s="89" t="s">
        <v>496</v>
      </c>
      <c r="O90" s="89"/>
      <c r="P90" s="93" t="s">
        <v>27</v>
      </c>
      <c r="Q90" s="94">
        <v>7.5</v>
      </c>
      <c r="R90" s="94">
        <v>5.5</v>
      </c>
      <c r="S90" s="95" t="s">
        <v>30</v>
      </c>
      <c r="T90" s="89"/>
      <c r="U90" s="89"/>
      <c r="V90" s="89" t="s">
        <v>598</v>
      </c>
      <c r="W90" s="89"/>
    </row>
    <row r="91" spans="1:23" s="88" customFormat="1">
      <c r="A91" s="26">
        <v>84</v>
      </c>
      <c r="B91" s="59">
        <v>9</v>
      </c>
      <c r="C91" s="59" t="s">
        <v>600</v>
      </c>
      <c r="D91" s="80" t="s">
        <v>17</v>
      </c>
      <c r="E91" s="110" t="s">
        <v>596</v>
      </c>
      <c r="F91" s="80" t="s">
        <v>18</v>
      </c>
      <c r="G91" s="80">
        <v>108</v>
      </c>
      <c r="H91" s="59" t="s">
        <v>17</v>
      </c>
      <c r="I91" s="83" t="s">
        <v>565</v>
      </c>
      <c r="J91" s="84" t="s">
        <v>18</v>
      </c>
      <c r="K91" s="83">
        <v>108</v>
      </c>
      <c r="L91" s="59"/>
      <c r="M91" s="59"/>
      <c r="N91" s="59" t="s">
        <v>496</v>
      </c>
      <c r="O91" s="59"/>
      <c r="P91" s="85" t="s">
        <v>27</v>
      </c>
      <c r="Q91" s="86">
        <v>19</v>
      </c>
      <c r="R91" s="86">
        <v>12</v>
      </c>
      <c r="S91" s="87" t="s">
        <v>30</v>
      </c>
      <c r="T91" s="59"/>
      <c r="U91" s="59"/>
      <c r="V91" s="59" t="s">
        <v>598</v>
      </c>
      <c r="W91" s="59"/>
    </row>
    <row r="92" spans="1:23">
      <c r="A92" s="26">
        <v>85</v>
      </c>
      <c r="B92" s="154">
        <v>10</v>
      </c>
      <c r="C92" s="89" t="s">
        <v>601</v>
      </c>
      <c r="D92" s="71" t="s">
        <v>17</v>
      </c>
      <c r="E92" s="98" t="s">
        <v>596</v>
      </c>
      <c r="F92" s="71" t="s">
        <v>18</v>
      </c>
      <c r="G92" s="71">
        <v>200</v>
      </c>
      <c r="H92" s="89"/>
      <c r="I92" s="99"/>
      <c r="J92" s="111"/>
      <c r="K92" s="99"/>
      <c r="L92" s="89"/>
      <c r="M92" s="89"/>
      <c r="N92" s="89" t="s">
        <v>488</v>
      </c>
      <c r="O92" s="89"/>
      <c r="P92" s="93"/>
      <c r="Q92" s="94"/>
      <c r="R92" s="94"/>
      <c r="S92" s="95"/>
      <c r="T92" s="89"/>
      <c r="U92" s="89"/>
      <c r="V92" s="89" t="s">
        <v>598</v>
      </c>
      <c r="W92" s="89"/>
    </row>
    <row r="93" spans="1:23">
      <c r="A93" s="26">
        <v>86</v>
      </c>
      <c r="B93" s="156">
        <v>10</v>
      </c>
      <c r="C93" s="89" t="s">
        <v>602</v>
      </c>
      <c r="D93" s="71" t="s">
        <v>17</v>
      </c>
      <c r="E93" s="98" t="s">
        <v>596</v>
      </c>
      <c r="F93" s="71" t="s">
        <v>18</v>
      </c>
      <c r="G93" s="71">
        <v>200</v>
      </c>
      <c r="H93" s="89"/>
      <c r="I93" s="99"/>
      <c r="J93" s="111"/>
      <c r="K93" s="99"/>
      <c r="L93" s="89"/>
      <c r="M93" s="89"/>
      <c r="N93" s="89" t="s">
        <v>496</v>
      </c>
      <c r="O93" s="89"/>
      <c r="P93" s="93"/>
      <c r="Q93" s="94"/>
      <c r="R93" s="94"/>
      <c r="S93" s="95"/>
      <c r="T93" s="89"/>
      <c r="U93" s="89"/>
      <c r="V93" s="89" t="s">
        <v>598</v>
      </c>
      <c r="W93" s="89"/>
    </row>
    <row r="94" spans="1:23">
      <c r="A94" s="26">
        <v>87</v>
      </c>
      <c r="B94" s="89">
        <v>11</v>
      </c>
      <c r="C94" s="89" t="s">
        <v>47</v>
      </c>
      <c r="D94" s="71" t="s">
        <v>17</v>
      </c>
      <c r="E94" s="98" t="s">
        <v>596</v>
      </c>
      <c r="F94" s="71" t="s">
        <v>18</v>
      </c>
      <c r="G94" s="71">
        <v>360</v>
      </c>
      <c r="H94" s="89"/>
      <c r="I94" s="99"/>
      <c r="J94" s="111"/>
      <c r="K94" s="99"/>
      <c r="L94" s="89"/>
      <c r="M94" s="89"/>
      <c r="N94" s="89" t="s">
        <v>488</v>
      </c>
      <c r="O94" s="89"/>
      <c r="P94" s="93" t="s">
        <v>27</v>
      </c>
      <c r="Q94" s="94">
        <v>3.5</v>
      </c>
      <c r="R94" s="94">
        <v>1.5</v>
      </c>
      <c r="S94" s="95" t="s">
        <v>48</v>
      </c>
      <c r="T94" s="89"/>
      <c r="U94" s="89"/>
      <c r="V94" s="89" t="s">
        <v>598</v>
      </c>
      <c r="W94" s="89"/>
    </row>
    <row r="95" spans="1:23" s="122" customFormat="1">
      <c r="A95" s="26">
        <v>88</v>
      </c>
      <c r="B95" s="58">
        <v>12</v>
      </c>
      <c r="C95" s="58" t="s">
        <v>603</v>
      </c>
      <c r="D95" s="116" t="s">
        <v>17</v>
      </c>
      <c r="E95" s="117" t="s">
        <v>596</v>
      </c>
      <c r="F95" s="116" t="s">
        <v>18</v>
      </c>
      <c r="G95" s="116">
        <v>641</v>
      </c>
      <c r="H95" s="58"/>
      <c r="I95" s="118"/>
      <c r="J95" s="119"/>
      <c r="K95" s="118"/>
      <c r="L95" s="58"/>
      <c r="M95" s="58"/>
      <c r="N95" s="58" t="s">
        <v>488</v>
      </c>
      <c r="O95" s="58"/>
      <c r="P95" s="68" t="s">
        <v>27</v>
      </c>
      <c r="Q95" s="120">
        <v>3.5</v>
      </c>
      <c r="R95" s="120">
        <v>3.5</v>
      </c>
      <c r="S95" s="121" t="s">
        <v>48</v>
      </c>
      <c r="T95" s="58"/>
      <c r="U95" s="58"/>
      <c r="V95" s="58" t="s">
        <v>598</v>
      </c>
      <c r="W95" s="58"/>
    </row>
    <row r="96" spans="1:23" s="122" customFormat="1">
      <c r="A96" s="26">
        <v>89</v>
      </c>
      <c r="B96" s="58"/>
      <c r="C96" s="58" t="s">
        <v>604</v>
      </c>
      <c r="D96" s="116" t="s">
        <v>17</v>
      </c>
      <c r="E96" s="117" t="s">
        <v>596</v>
      </c>
      <c r="F96" s="116" t="s">
        <v>18</v>
      </c>
      <c r="G96" s="116">
        <v>641</v>
      </c>
      <c r="H96" s="58"/>
      <c r="I96" s="118"/>
      <c r="J96" s="119"/>
      <c r="K96" s="118"/>
      <c r="L96" s="58"/>
      <c r="M96" s="58"/>
      <c r="N96" s="54" t="s">
        <v>496</v>
      </c>
      <c r="O96" s="58"/>
      <c r="P96" s="68"/>
      <c r="Q96" s="120"/>
      <c r="R96" s="120"/>
      <c r="S96" s="121"/>
      <c r="T96" s="58"/>
      <c r="U96" s="58"/>
      <c r="V96" s="58" t="s">
        <v>598</v>
      </c>
      <c r="W96" s="58"/>
    </row>
    <row r="97" spans="1:23">
      <c r="A97" s="26">
        <v>90</v>
      </c>
      <c r="B97" s="89">
        <v>13</v>
      </c>
      <c r="C97" s="89" t="s">
        <v>47</v>
      </c>
      <c r="D97" s="71" t="s">
        <v>17</v>
      </c>
      <c r="E97" s="98" t="s">
        <v>596</v>
      </c>
      <c r="F97" s="71" t="s">
        <v>18</v>
      </c>
      <c r="G97" s="71">
        <v>715</v>
      </c>
      <c r="H97" s="89"/>
      <c r="I97" s="99"/>
      <c r="J97" s="111"/>
      <c r="K97" s="99"/>
      <c r="L97" s="89"/>
      <c r="M97" s="89"/>
      <c r="N97" s="89" t="s">
        <v>496</v>
      </c>
      <c r="O97" s="89"/>
      <c r="P97" s="93" t="s">
        <v>27</v>
      </c>
      <c r="Q97" s="94">
        <v>3.5</v>
      </c>
      <c r="R97" s="94">
        <v>3.5</v>
      </c>
      <c r="S97" s="95" t="s">
        <v>30</v>
      </c>
      <c r="T97" s="89"/>
      <c r="U97" s="89"/>
      <c r="V97" s="89" t="s">
        <v>598</v>
      </c>
      <c r="W97" s="89"/>
    </row>
    <row r="98" spans="1:23">
      <c r="A98" s="26">
        <v>91</v>
      </c>
      <c r="B98" s="89">
        <v>14</v>
      </c>
      <c r="C98" s="89" t="s">
        <v>47</v>
      </c>
      <c r="D98" s="71" t="s">
        <v>17</v>
      </c>
      <c r="E98" s="98" t="s">
        <v>596</v>
      </c>
      <c r="F98" s="71" t="s">
        <v>18</v>
      </c>
      <c r="G98" s="71">
        <v>788</v>
      </c>
      <c r="H98" s="89"/>
      <c r="I98" s="99"/>
      <c r="J98" s="111"/>
      <c r="K98" s="99"/>
      <c r="L98" s="89"/>
      <c r="M98" s="89"/>
      <c r="N98" s="89" t="s">
        <v>496</v>
      </c>
      <c r="O98" s="89"/>
      <c r="P98" s="93" t="s">
        <v>27</v>
      </c>
      <c r="Q98" s="94">
        <v>3.5</v>
      </c>
      <c r="R98" s="94">
        <v>3.5</v>
      </c>
      <c r="S98" s="95" t="s">
        <v>30</v>
      </c>
      <c r="T98" s="89"/>
      <c r="U98" s="89"/>
      <c r="V98" s="89" t="s">
        <v>598</v>
      </c>
      <c r="W98" s="89"/>
    </row>
    <row r="99" spans="1:23">
      <c r="A99" s="26">
        <v>92</v>
      </c>
      <c r="B99" s="89"/>
      <c r="C99" s="89" t="s">
        <v>47</v>
      </c>
      <c r="D99" s="71" t="s">
        <v>17</v>
      </c>
      <c r="E99" s="98" t="s">
        <v>596</v>
      </c>
      <c r="F99" s="71" t="s">
        <v>18</v>
      </c>
      <c r="G99" s="71">
        <v>830</v>
      </c>
      <c r="H99" s="89"/>
      <c r="I99" s="99"/>
      <c r="J99" s="111"/>
      <c r="K99" s="99"/>
      <c r="L99" s="89"/>
      <c r="M99" s="89"/>
      <c r="N99" s="89" t="s">
        <v>488</v>
      </c>
      <c r="O99" s="89"/>
      <c r="P99" s="93" t="s">
        <v>27</v>
      </c>
      <c r="Q99" s="94">
        <v>15</v>
      </c>
      <c r="R99" s="94">
        <v>12</v>
      </c>
      <c r="S99" s="95" t="s">
        <v>48</v>
      </c>
      <c r="T99" s="89"/>
      <c r="U99" s="89"/>
      <c r="V99" s="89" t="s">
        <v>598</v>
      </c>
      <c r="W99" s="89"/>
    </row>
    <row r="100" spans="1:23">
      <c r="A100" s="26">
        <v>93</v>
      </c>
      <c r="B100" s="89">
        <v>15</v>
      </c>
      <c r="C100" s="89" t="s">
        <v>47</v>
      </c>
      <c r="D100" s="71" t="s">
        <v>17</v>
      </c>
      <c r="E100" s="98" t="s">
        <v>596</v>
      </c>
      <c r="F100" s="71" t="s">
        <v>18</v>
      </c>
      <c r="G100" s="71">
        <v>858</v>
      </c>
      <c r="H100" s="89"/>
      <c r="I100" s="99"/>
      <c r="J100" s="111"/>
      <c r="K100" s="99"/>
      <c r="L100" s="89"/>
      <c r="M100" s="89"/>
      <c r="N100" s="89" t="s">
        <v>496</v>
      </c>
      <c r="O100" s="89"/>
      <c r="P100" s="93" t="s">
        <v>27</v>
      </c>
      <c r="Q100" s="94">
        <v>7.5</v>
      </c>
      <c r="R100" s="94">
        <v>5.5</v>
      </c>
      <c r="S100" s="95" t="s">
        <v>30</v>
      </c>
      <c r="T100" s="89"/>
      <c r="U100" s="89"/>
      <c r="V100" s="89" t="s">
        <v>598</v>
      </c>
      <c r="W100" s="89"/>
    </row>
    <row r="101" spans="1:23">
      <c r="A101" s="26">
        <v>94</v>
      </c>
      <c r="B101" s="89">
        <v>16</v>
      </c>
      <c r="C101" s="89" t="s">
        <v>605</v>
      </c>
      <c r="D101" s="71" t="s">
        <v>17</v>
      </c>
      <c r="E101" s="98" t="s">
        <v>596</v>
      </c>
      <c r="F101" s="71" t="s">
        <v>18</v>
      </c>
      <c r="G101" s="71">
        <v>909</v>
      </c>
      <c r="H101" s="89"/>
      <c r="I101" s="99"/>
      <c r="J101" s="111"/>
      <c r="K101" s="99"/>
      <c r="L101" s="89"/>
      <c r="M101" s="89"/>
      <c r="N101" s="89" t="s">
        <v>496</v>
      </c>
      <c r="O101" s="89"/>
      <c r="P101" s="93"/>
      <c r="Q101" s="94"/>
      <c r="R101" s="94"/>
      <c r="S101" s="153" t="s">
        <v>882</v>
      </c>
      <c r="T101" s="89"/>
      <c r="U101" s="89"/>
      <c r="V101" s="89" t="s">
        <v>598</v>
      </c>
      <c r="W101" s="89"/>
    </row>
    <row r="102" spans="1:23">
      <c r="A102" s="26">
        <v>95</v>
      </c>
      <c r="B102" s="89">
        <v>17</v>
      </c>
      <c r="C102" s="89" t="s">
        <v>606</v>
      </c>
      <c r="D102" s="71" t="s">
        <v>17</v>
      </c>
      <c r="E102" s="98" t="s">
        <v>596</v>
      </c>
      <c r="F102" s="71" t="s">
        <v>18</v>
      </c>
      <c r="G102" s="71">
        <v>960</v>
      </c>
      <c r="H102" s="89"/>
      <c r="I102" s="99"/>
      <c r="J102" s="111"/>
      <c r="K102" s="99"/>
      <c r="L102" s="89"/>
      <c r="M102" s="89"/>
      <c r="N102" s="89" t="s">
        <v>488</v>
      </c>
      <c r="O102" s="89"/>
      <c r="P102" s="93"/>
      <c r="Q102" s="94"/>
      <c r="R102" s="94"/>
      <c r="S102" s="95"/>
      <c r="T102" s="89"/>
      <c r="U102" s="89"/>
      <c r="V102" s="89" t="s">
        <v>598</v>
      </c>
      <c r="W102" s="89"/>
    </row>
    <row r="103" spans="1:23">
      <c r="A103" s="26">
        <v>96</v>
      </c>
      <c r="B103" s="89">
        <v>18</v>
      </c>
      <c r="C103" s="89" t="s">
        <v>58</v>
      </c>
      <c r="D103" s="71" t="s">
        <v>17</v>
      </c>
      <c r="E103" s="98" t="s">
        <v>607</v>
      </c>
      <c r="F103" s="71" t="s">
        <v>18</v>
      </c>
      <c r="G103" s="71">
        <v>131</v>
      </c>
      <c r="H103" s="89"/>
      <c r="I103" s="99"/>
      <c r="J103" s="111"/>
      <c r="K103" s="99"/>
      <c r="L103" s="89"/>
      <c r="M103" s="89"/>
      <c r="N103" s="89" t="s">
        <v>488</v>
      </c>
      <c r="O103" s="89"/>
      <c r="P103" s="93" t="s">
        <v>27</v>
      </c>
      <c r="Q103" s="94">
        <v>7.5</v>
      </c>
      <c r="R103" s="94">
        <v>5.5</v>
      </c>
      <c r="S103" s="95" t="s">
        <v>30</v>
      </c>
      <c r="T103" s="89"/>
      <c r="U103" s="89"/>
      <c r="V103" s="89" t="s">
        <v>598</v>
      </c>
      <c r="W103" s="89"/>
    </row>
    <row r="104" spans="1:23">
      <c r="A104" s="26">
        <v>97</v>
      </c>
      <c r="B104" s="89">
        <v>19</v>
      </c>
      <c r="C104" s="89" t="s">
        <v>608</v>
      </c>
      <c r="D104" s="71" t="s">
        <v>17</v>
      </c>
      <c r="E104" s="98" t="s">
        <v>607</v>
      </c>
      <c r="F104" s="71" t="s">
        <v>18</v>
      </c>
      <c r="G104" s="71">
        <v>162</v>
      </c>
      <c r="H104" s="89"/>
      <c r="I104" s="99"/>
      <c r="J104" s="111"/>
      <c r="K104" s="99"/>
      <c r="L104" s="89"/>
      <c r="M104" s="89"/>
      <c r="N104" s="89" t="s">
        <v>496</v>
      </c>
      <c r="O104" s="89"/>
      <c r="P104" s="93"/>
      <c r="Q104" s="94"/>
      <c r="R104" s="94"/>
      <c r="S104" s="153" t="s">
        <v>882</v>
      </c>
      <c r="T104" s="89"/>
      <c r="U104" s="89"/>
      <c r="V104" s="89" t="s">
        <v>598</v>
      </c>
      <c r="W104" s="89"/>
    </row>
    <row r="105" spans="1:23">
      <c r="A105" s="26">
        <v>98</v>
      </c>
      <c r="B105" s="89">
        <v>20</v>
      </c>
      <c r="C105" s="89" t="s">
        <v>58</v>
      </c>
      <c r="D105" s="71" t="s">
        <v>17</v>
      </c>
      <c r="E105" s="98" t="s">
        <v>607</v>
      </c>
      <c r="F105" s="71" t="s">
        <v>18</v>
      </c>
      <c r="G105" s="71">
        <v>185</v>
      </c>
      <c r="H105" s="89"/>
      <c r="I105" s="99"/>
      <c r="J105" s="111"/>
      <c r="K105" s="99"/>
      <c r="L105" s="89"/>
      <c r="M105" s="89"/>
      <c r="N105" s="89" t="s">
        <v>488</v>
      </c>
      <c r="O105" s="89"/>
      <c r="P105" s="93" t="s">
        <v>27</v>
      </c>
      <c r="Q105" s="94">
        <v>5.5</v>
      </c>
      <c r="R105" s="94">
        <v>3.5</v>
      </c>
      <c r="S105" s="95" t="s">
        <v>30</v>
      </c>
      <c r="T105" s="89"/>
      <c r="U105" s="89"/>
      <c r="V105" s="89" t="s">
        <v>598</v>
      </c>
      <c r="W105" s="89"/>
    </row>
    <row r="106" spans="1:23">
      <c r="A106" s="26">
        <v>99</v>
      </c>
      <c r="B106" s="89">
        <v>21</v>
      </c>
      <c r="C106" s="89" t="s">
        <v>609</v>
      </c>
      <c r="D106" s="71" t="s">
        <v>17</v>
      </c>
      <c r="E106" s="98" t="s">
        <v>607</v>
      </c>
      <c r="F106" s="71" t="s">
        <v>18</v>
      </c>
      <c r="G106" s="71">
        <v>277</v>
      </c>
      <c r="H106" s="89"/>
      <c r="I106" s="99"/>
      <c r="J106" s="111"/>
      <c r="K106" s="99"/>
      <c r="L106" s="89"/>
      <c r="M106" s="89"/>
      <c r="N106" s="89" t="s">
        <v>488</v>
      </c>
      <c r="O106" s="89"/>
      <c r="P106" s="93"/>
      <c r="Q106" s="94"/>
      <c r="R106" s="94"/>
      <c r="S106" s="95"/>
      <c r="T106" s="89"/>
      <c r="U106" s="89"/>
      <c r="V106" s="89" t="s">
        <v>598</v>
      </c>
      <c r="W106" s="89"/>
    </row>
    <row r="107" spans="1:23">
      <c r="A107" s="26">
        <v>100</v>
      </c>
      <c r="B107" s="89">
        <v>22</v>
      </c>
      <c r="C107" s="89" t="s">
        <v>610</v>
      </c>
      <c r="D107" s="71" t="s">
        <v>17</v>
      </c>
      <c r="E107" s="98" t="s">
        <v>607</v>
      </c>
      <c r="F107" s="71" t="s">
        <v>18</v>
      </c>
      <c r="G107" s="71">
        <v>300</v>
      </c>
      <c r="H107" s="89"/>
      <c r="I107" s="99"/>
      <c r="J107" s="111"/>
      <c r="K107" s="99"/>
      <c r="L107" s="89"/>
      <c r="M107" s="89"/>
      <c r="N107" s="89" t="s">
        <v>496</v>
      </c>
      <c r="O107" s="89"/>
      <c r="P107" s="93" t="s">
        <v>27</v>
      </c>
      <c r="Q107" s="94">
        <v>7.5</v>
      </c>
      <c r="R107" s="94">
        <v>5.5</v>
      </c>
      <c r="S107" s="95" t="s">
        <v>30</v>
      </c>
      <c r="T107" s="89"/>
      <c r="U107" s="89"/>
      <c r="V107" s="89" t="s">
        <v>598</v>
      </c>
      <c r="W107" s="89"/>
    </row>
    <row r="108" spans="1:23" s="109" customFormat="1">
      <c r="A108" s="145">
        <v>101</v>
      </c>
      <c r="B108" s="100">
        <v>23</v>
      </c>
      <c r="C108" s="100" t="s">
        <v>58</v>
      </c>
      <c r="D108" s="101" t="s">
        <v>17</v>
      </c>
      <c r="E108" s="102" t="s">
        <v>607</v>
      </c>
      <c r="F108" s="101" t="s">
        <v>18</v>
      </c>
      <c r="G108" s="101">
        <v>350</v>
      </c>
      <c r="H108" s="100"/>
      <c r="I108" s="104"/>
      <c r="J108" s="124"/>
      <c r="K108" s="104"/>
      <c r="L108" s="100"/>
      <c r="M108" s="100"/>
      <c r="N108" s="100" t="s">
        <v>496</v>
      </c>
      <c r="O108" s="100"/>
      <c r="P108" s="106" t="s">
        <v>27</v>
      </c>
      <c r="Q108" s="107">
        <v>5.5</v>
      </c>
      <c r="R108" s="107">
        <v>3.5</v>
      </c>
      <c r="S108" s="108" t="s">
        <v>30</v>
      </c>
      <c r="T108" s="100"/>
      <c r="U108" s="100"/>
      <c r="V108" s="100" t="s">
        <v>598</v>
      </c>
      <c r="W108" s="139" t="s">
        <v>931</v>
      </c>
    </row>
    <row r="109" spans="1:23">
      <c r="A109" s="26">
        <v>102</v>
      </c>
      <c r="B109" s="89">
        <v>24</v>
      </c>
      <c r="C109" s="89" t="s">
        <v>611</v>
      </c>
      <c r="D109" s="71" t="s">
        <v>17</v>
      </c>
      <c r="E109" s="98" t="s">
        <v>607</v>
      </c>
      <c r="F109" s="71" t="s">
        <v>18</v>
      </c>
      <c r="G109" s="71">
        <v>508</v>
      </c>
      <c r="H109" s="89"/>
      <c r="I109" s="99"/>
      <c r="J109" s="111"/>
      <c r="K109" s="99"/>
      <c r="L109" s="89"/>
      <c r="M109" s="89"/>
      <c r="N109" s="89" t="s">
        <v>488</v>
      </c>
      <c r="O109" s="89"/>
      <c r="P109" s="93"/>
      <c r="Q109" s="94"/>
      <c r="R109" s="94"/>
      <c r="S109" s="95"/>
      <c r="T109" s="89"/>
      <c r="U109" s="89"/>
      <c r="V109" s="89" t="s">
        <v>598</v>
      </c>
      <c r="W109" s="89"/>
    </row>
    <row r="110" spans="1:23">
      <c r="A110" s="26">
        <v>103</v>
      </c>
      <c r="B110" s="89">
        <v>25</v>
      </c>
      <c r="C110" s="89" t="s">
        <v>58</v>
      </c>
      <c r="D110" s="71" t="s">
        <v>17</v>
      </c>
      <c r="E110" s="98" t="s">
        <v>607</v>
      </c>
      <c r="F110" s="71" t="s">
        <v>18</v>
      </c>
      <c r="G110" s="71">
        <v>654</v>
      </c>
      <c r="H110" s="89"/>
      <c r="I110" s="99"/>
      <c r="J110" s="111"/>
      <c r="K110" s="99"/>
      <c r="L110" s="89"/>
      <c r="M110" s="89"/>
      <c r="N110" s="89" t="s">
        <v>488</v>
      </c>
      <c r="O110" s="89"/>
      <c r="P110" s="93" t="s">
        <v>27</v>
      </c>
      <c r="Q110" s="94">
        <v>5.5</v>
      </c>
      <c r="R110" s="94">
        <v>3.5</v>
      </c>
      <c r="S110" s="95" t="s">
        <v>48</v>
      </c>
      <c r="T110" s="89"/>
      <c r="U110" s="89"/>
      <c r="V110" s="89" t="s">
        <v>598</v>
      </c>
      <c r="W110" s="89"/>
    </row>
    <row r="111" spans="1:23">
      <c r="A111" s="26">
        <v>104</v>
      </c>
      <c r="B111" s="89">
        <v>26</v>
      </c>
      <c r="C111" s="89" t="s">
        <v>612</v>
      </c>
      <c r="D111" s="71" t="s">
        <v>17</v>
      </c>
      <c r="E111" s="98" t="s">
        <v>607</v>
      </c>
      <c r="F111" s="71" t="s">
        <v>18</v>
      </c>
      <c r="G111" s="71">
        <v>880</v>
      </c>
      <c r="H111" s="89"/>
      <c r="I111" s="99"/>
      <c r="J111" s="111"/>
      <c r="K111" s="99"/>
      <c r="L111" s="89"/>
      <c r="M111" s="89"/>
      <c r="N111" s="89" t="s">
        <v>496</v>
      </c>
      <c r="O111" s="89"/>
      <c r="P111" s="93"/>
      <c r="Q111" s="94"/>
      <c r="R111" s="94"/>
      <c r="S111" s="153" t="s">
        <v>882</v>
      </c>
      <c r="T111" s="89"/>
      <c r="U111" s="89"/>
      <c r="V111" s="89" t="s">
        <v>598</v>
      </c>
      <c r="W111" s="89"/>
    </row>
    <row r="112" spans="1:23" s="109" customFormat="1">
      <c r="A112" s="145">
        <v>105</v>
      </c>
      <c r="B112" s="100">
        <v>27</v>
      </c>
      <c r="C112" s="100" t="s">
        <v>613</v>
      </c>
      <c r="D112" s="101" t="s">
        <v>17</v>
      </c>
      <c r="E112" s="102" t="s">
        <v>607</v>
      </c>
      <c r="F112" s="101" t="s">
        <v>18</v>
      </c>
      <c r="G112" s="101">
        <v>975</v>
      </c>
      <c r="H112" s="100"/>
      <c r="I112" s="104"/>
      <c r="J112" s="124"/>
      <c r="K112" s="104"/>
      <c r="L112" s="100"/>
      <c r="M112" s="100"/>
      <c r="N112" s="100" t="s">
        <v>496</v>
      </c>
      <c r="O112" s="100"/>
      <c r="P112" s="106" t="s">
        <v>27</v>
      </c>
      <c r="Q112" s="107">
        <v>3.5</v>
      </c>
      <c r="R112" s="107">
        <v>1.5</v>
      </c>
      <c r="S112" s="108" t="s">
        <v>48</v>
      </c>
      <c r="T112" s="100"/>
      <c r="U112" s="100"/>
      <c r="V112" s="100" t="s">
        <v>598</v>
      </c>
      <c r="W112" s="139" t="s">
        <v>931</v>
      </c>
    </row>
    <row r="113" spans="1:23">
      <c r="A113" s="26">
        <v>106</v>
      </c>
      <c r="B113" s="89">
        <v>29</v>
      </c>
      <c r="C113" s="89" t="s">
        <v>47</v>
      </c>
      <c r="D113" s="71" t="s">
        <v>17</v>
      </c>
      <c r="E113" s="98" t="s">
        <v>614</v>
      </c>
      <c r="F113" s="71" t="s">
        <v>18</v>
      </c>
      <c r="G113" s="71">
        <v>240</v>
      </c>
      <c r="H113" s="89"/>
      <c r="I113" s="99"/>
      <c r="J113" s="111"/>
      <c r="K113" s="99"/>
      <c r="L113" s="89"/>
      <c r="M113" s="89"/>
      <c r="N113" s="89" t="s">
        <v>488</v>
      </c>
      <c r="O113" s="89"/>
      <c r="P113" s="93" t="s">
        <v>27</v>
      </c>
      <c r="Q113" s="94">
        <v>5.5</v>
      </c>
      <c r="R113" s="94">
        <v>3.5</v>
      </c>
      <c r="S113" s="95" t="s">
        <v>48</v>
      </c>
      <c r="T113" s="89"/>
      <c r="U113" s="89"/>
      <c r="V113" s="89" t="s">
        <v>615</v>
      </c>
      <c r="W113" s="89"/>
    </row>
    <row r="114" spans="1:23">
      <c r="A114" s="26">
        <v>107</v>
      </c>
      <c r="B114" s="89">
        <v>30</v>
      </c>
      <c r="C114" s="89" t="s">
        <v>616</v>
      </c>
      <c r="D114" s="71" t="s">
        <v>17</v>
      </c>
      <c r="E114" s="98" t="s">
        <v>614</v>
      </c>
      <c r="F114" s="71" t="s">
        <v>18</v>
      </c>
      <c r="G114" s="71">
        <v>300</v>
      </c>
      <c r="H114" s="89"/>
      <c r="I114" s="99"/>
      <c r="J114" s="111"/>
      <c r="K114" s="99"/>
      <c r="L114" s="89"/>
      <c r="M114" s="89"/>
      <c r="N114" s="89" t="s">
        <v>496</v>
      </c>
      <c r="O114" s="89"/>
      <c r="P114" s="93"/>
      <c r="Q114" s="94"/>
      <c r="R114" s="94"/>
      <c r="S114" s="95"/>
      <c r="T114" s="89"/>
      <c r="U114" s="89"/>
      <c r="V114" s="89" t="s">
        <v>615</v>
      </c>
      <c r="W114" s="89"/>
    </row>
    <row r="115" spans="1:23">
      <c r="A115" s="26">
        <v>108</v>
      </c>
      <c r="B115" s="89">
        <v>31</v>
      </c>
      <c r="C115" s="89" t="s">
        <v>617</v>
      </c>
      <c r="D115" s="71" t="s">
        <v>17</v>
      </c>
      <c r="E115" s="98" t="s">
        <v>614</v>
      </c>
      <c r="F115" s="71" t="s">
        <v>18</v>
      </c>
      <c r="G115" s="71">
        <v>375</v>
      </c>
      <c r="H115" s="89"/>
      <c r="I115" s="99"/>
      <c r="J115" s="111"/>
      <c r="K115" s="99"/>
      <c r="L115" s="89"/>
      <c r="M115" s="89"/>
      <c r="N115" s="89" t="s">
        <v>488</v>
      </c>
      <c r="O115" s="89"/>
      <c r="P115" s="93" t="s">
        <v>27</v>
      </c>
      <c r="Q115" s="94">
        <v>3.5</v>
      </c>
      <c r="R115" s="94">
        <v>2.5</v>
      </c>
      <c r="S115" s="95" t="s">
        <v>26</v>
      </c>
      <c r="T115" s="89"/>
      <c r="U115" s="89"/>
      <c r="V115" s="89" t="s">
        <v>615</v>
      </c>
      <c r="W115" s="89"/>
    </row>
    <row r="116" spans="1:23">
      <c r="A116" s="26">
        <v>109</v>
      </c>
      <c r="B116" s="89">
        <v>32</v>
      </c>
      <c r="C116" s="89" t="s">
        <v>618</v>
      </c>
      <c r="D116" s="71" t="s">
        <v>17</v>
      </c>
      <c r="E116" s="98" t="s">
        <v>614</v>
      </c>
      <c r="F116" s="71" t="s">
        <v>18</v>
      </c>
      <c r="G116" s="71">
        <v>467</v>
      </c>
      <c r="H116" s="89"/>
      <c r="I116" s="99"/>
      <c r="J116" s="111"/>
      <c r="K116" s="99"/>
      <c r="L116" s="89"/>
      <c r="M116" s="89"/>
      <c r="N116" s="89" t="s">
        <v>496</v>
      </c>
      <c r="O116" s="89"/>
      <c r="P116" s="93"/>
      <c r="Q116" s="94"/>
      <c r="R116" s="94"/>
      <c r="S116" s="153" t="s">
        <v>882</v>
      </c>
      <c r="T116" s="89"/>
      <c r="U116" s="89"/>
      <c r="V116" s="89" t="s">
        <v>615</v>
      </c>
      <c r="W116" s="89"/>
    </row>
    <row r="117" spans="1:23">
      <c r="A117" s="26">
        <v>110</v>
      </c>
      <c r="B117" s="89">
        <v>33</v>
      </c>
      <c r="C117" s="89" t="s">
        <v>619</v>
      </c>
      <c r="D117" s="71" t="s">
        <v>17</v>
      </c>
      <c r="E117" s="98" t="s">
        <v>614</v>
      </c>
      <c r="F117" s="71" t="s">
        <v>18</v>
      </c>
      <c r="G117" s="71">
        <v>560</v>
      </c>
      <c r="H117" s="89"/>
      <c r="I117" s="99"/>
      <c r="J117" s="111"/>
      <c r="K117" s="99"/>
      <c r="L117" s="89"/>
      <c r="M117" s="89"/>
      <c r="N117" s="89" t="s">
        <v>496</v>
      </c>
      <c r="O117" s="89"/>
      <c r="P117" s="93"/>
      <c r="Q117" s="94"/>
      <c r="R117" s="94"/>
      <c r="S117" s="95"/>
      <c r="T117" s="89"/>
      <c r="U117" s="89"/>
      <c r="V117" s="89" t="s">
        <v>615</v>
      </c>
      <c r="W117" s="89"/>
    </row>
    <row r="118" spans="1:23">
      <c r="A118" s="26">
        <v>111</v>
      </c>
      <c r="B118" s="89">
        <v>34</v>
      </c>
      <c r="C118" s="89" t="s">
        <v>47</v>
      </c>
      <c r="D118" s="71" t="s">
        <v>17</v>
      </c>
      <c r="E118" s="98" t="s">
        <v>614</v>
      </c>
      <c r="F118" s="71" t="s">
        <v>18</v>
      </c>
      <c r="G118" s="71">
        <v>658</v>
      </c>
      <c r="H118" s="89"/>
      <c r="I118" s="99"/>
      <c r="J118" s="111"/>
      <c r="K118" s="99"/>
      <c r="L118" s="89"/>
      <c r="M118" s="89"/>
      <c r="N118" s="89" t="s">
        <v>496</v>
      </c>
      <c r="O118" s="89"/>
      <c r="P118" s="93" t="s">
        <v>27</v>
      </c>
      <c r="Q118" s="94">
        <v>3</v>
      </c>
      <c r="R118" s="94">
        <v>1.5</v>
      </c>
      <c r="S118" s="95" t="s">
        <v>221</v>
      </c>
      <c r="T118" s="89"/>
      <c r="U118" s="89"/>
      <c r="V118" s="89" t="s">
        <v>615</v>
      </c>
      <c r="W118" s="89"/>
    </row>
    <row r="119" spans="1:23" s="88" customFormat="1">
      <c r="A119" s="26">
        <v>112</v>
      </c>
      <c r="B119" s="59">
        <v>35</v>
      </c>
      <c r="C119" s="59" t="s">
        <v>620</v>
      </c>
      <c r="D119" s="80" t="s">
        <v>17</v>
      </c>
      <c r="E119" s="110">
        <v>7</v>
      </c>
      <c r="F119" s="80" t="s">
        <v>18</v>
      </c>
      <c r="G119" s="80">
        <v>0</v>
      </c>
      <c r="H119" s="59" t="s">
        <v>17</v>
      </c>
      <c r="I119" s="83" t="s">
        <v>621</v>
      </c>
      <c r="J119" s="84" t="s">
        <v>18</v>
      </c>
      <c r="K119" s="83">
        <v>895</v>
      </c>
      <c r="L119" s="59"/>
      <c r="M119" s="59"/>
      <c r="N119" s="59" t="s">
        <v>488</v>
      </c>
      <c r="O119" s="59"/>
      <c r="P119" s="85" t="s">
        <v>27</v>
      </c>
      <c r="Q119" s="86">
        <v>10</v>
      </c>
      <c r="R119" s="86">
        <v>5.5</v>
      </c>
      <c r="S119" s="87" t="s">
        <v>30</v>
      </c>
      <c r="T119" s="59"/>
      <c r="U119" s="59"/>
      <c r="V119" s="59" t="s">
        <v>615</v>
      </c>
      <c r="W119" s="59"/>
    </row>
    <row r="120" spans="1:23" s="122" customFormat="1">
      <c r="A120" s="26">
        <v>113</v>
      </c>
      <c r="B120" s="157">
        <v>36</v>
      </c>
      <c r="C120" s="58" t="s">
        <v>47</v>
      </c>
      <c r="D120" s="116" t="s">
        <v>17</v>
      </c>
      <c r="E120" s="117" t="s">
        <v>622</v>
      </c>
      <c r="F120" s="116" t="s">
        <v>18</v>
      </c>
      <c r="G120" s="116">
        <v>95</v>
      </c>
      <c r="H120" s="58"/>
      <c r="I120" s="118"/>
      <c r="J120" s="119"/>
      <c r="K120" s="118"/>
      <c r="L120" s="58"/>
      <c r="M120" s="58"/>
      <c r="N120" s="58" t="s">
        <v>496</v>
      </c>
      <c r="O120" s="58"/>
      <c r="P120" s="68" t="s">
        <v>27</v>
      </c>
      <c r="Q120" s="120" t="s">
        <v>623</v>
      </c>
      <c r="R120" s="120">
        <v>1.5</v>
      </c>
      <c r="S120" s="121" t="s">
        <v>221</v>
      </c>
      <c r="T120" s="58"/>
      <c r="U120" s="58"/>
      <c r="V120" s="58" t="s">
        <v>615</v>
      </c>
      <c r="W120" s="58"/>
    </row>
    <row r="121" spans="1:23" s="122" customFormat="1">
      <c r="A121" s="26">
        <v>114</v>
      </c>
      <c r="B121" s="158">
        <v>36</v>
      </c>
      <c r="C121" s="54" t="s">
        <v>887</v>
      </c>
      <c r="D121" s="116" t="s">
        <v>17</v>
      </c>
      <c r="E121" s="117" t="s">
        <v>622</v>
      </c>
      <c r="F121" s="116" t="s">
        <v>18</v>
      </c>
      <c r="G121" s="116">
        <v>95</v>
      </c>
      <c r="H121" s="58"/>
      <c r="I121" s="118"/>
      <c r="J121" s="119"/>
      <c r="K121" s="118"/>
      <c r="L121" s="58"/>
      <c r="M121" s="58"/>
      <c r="N121" s="58" t="s">
        <v>488</v>
      </c>
      <c r="O121" s="58"/>
      <c r="P121" s="68"/>
      <c r="Q121" s="120"/>
      <c r="R121" s="120"/>
      <c r="S121" s="121"/>
      <c r="T121" s="58"/>
      <c r="U121" s="58"/>
      <c r="V121" s="58" t="s">
        <v>615</v>
      </c>
      <c r="W121" s="58"/>
    </row>
    <row r="122" spans="1:23" s="122" customFormat="1">
      <c r="A122" s="26">
        <v>115</v>
      </c>
      <c r="B122" s="157">
        <v>37</v>
      </c>
      <c r="C122" s="58" t="s">
        <v>47</v>
      </c>
      <c r="D122" s="116" t="s">
        <v>17</v>
      </c>
      <c r="E122" s="117">
        <v>7</v>
      </c>
      <c r="F122" s="116" t="s">
        <v>18</v>
      </c>
      <c r="G122" s="116">
        <v>111</v>
      </c>
      <c r="H122" s="58"/>
      <c r="I122" s="118"/>
      <c r="J122" s="119"/>
      <c r="K122" s="118"/>
      <c r="L122" s="58"/>
      <c r="M122" s="58"/>
      <c r="N122" s="58" t="s">
        <v>488</v>
      </c>
      <c r="O122" s="58"/>
      <c r="P122" s="68" t="s">
        <v>27</v>
      </c>
      <c r="Q122" s="120">
        <v>3</v>
      </c>
      <c r="R122" s="120">
        <v>1.5</v>
      </c>
      <c r="S122" s="121" t="s">
        <v>30</v>
      </c>
      <c r="T122" s="58"/>
      <c r="U122" s="58"/>
      <c r="V122" s="58" t="s">
        <v>615</v>
      </c>
      <c r="W122" s="58"/>
    </row>
    <row r="123" spans="1:23" s="122" customFormat="1">
      <c r="A123" s="26">
        <v>116</v>
      </c>
      <c r="B123" s="158">
        <v>37</v>
      </c>
      <c r="C123" s="58" t="s">
        <v>47</v>
      </c>
      <c r="D123" s="116" t="s">
        <v>17</v>
      </c>
      <c r="E123" s="117" t="s">
        <v>622</v>
      </c>
      <c r="F123" s="116" t="s">
        <v>18</v>
      </c>
      <c r="G123" s="116">
        <v>111</v>
      </c>
      <c r="H123" s="58"/>
      <c r="I123" s="118"/>
      <c r="J123" s="119"/>
      <c r="K123" s="118"/>
      <c r="L123" s="58"/>
      <c r="M123" s="58"/>
      <c r="N123" s="58" t="s">
        <v>496</v>
      </c>
      <c r="O123" s="58"/>
      <c r="P123" s="68" t="s">
        <v>27</v>
      </c>
      <c r="Q123" s="120">
        <v>3</v>
      </c>
      <c r="R123" s="120">
        <v>1.5</v>
      </c>
      <c r="S123" s="121" t="s">
        <v>26</v>
      </c>
      <c r="T123" s="58"/>
      <c r="U123" s="58"/>
      <c r="V123" s="58" t="s">
        <v>615</v>
      </c>
      <c r="W123" s="58"/>
    </row>
    <row r="124" spans="1:23">
      <c r="A124" s="26">
        <v>117</v>
      </c>
      <c r="B124" s="89">
        <v>38</v>
      </c>
      <c r="C124" s="58" t="s">
        <v>47</v>
      </c>
      <c r="D124" s="71" t="s">
        <v>17</v>
      </c>
      <c r="E124" s="98" t="s">
        <v>622</v>
      </c>
      <c r="F124" s="71" t="s">
        <v>18</v>
      </c>
      <c r="G124" s="116">
        <v>190</v>
      </c>
      <c r="H124" s="89"/>
      <c r="I124" s="99"/>
      <c r="J124" s="111"/>
      <c r="K124" s="99"/>
      <c r="L124" s="89"/>
      <c r="M124" s="89"/>
      <c r="N124" s="89" t="s">
        <v>488</v>
      </c>
      <c r="O124" s="89"/>
      <c r="P124" s="93" t="s">
        <v>27</v>
      </c>
      <c r="Q124" s="94">
        <v>5.5</v>
      </c>
      <c r="R124" s="94">
        <v>3.5</v>
      </c>
      <c r="S124" s="95" t="s">
        <v>48</v>
      </c>
      <c r="T124" s="89"/>
      <c r="U124" s="89"/>
      <c r="V124" s="89" t="s">
        <v>615</v>
      </c>
      <c r="W124" s="89"/>
    </row>
    <row r="125" spans="1:23">
      <c r="A125" s="26">
        <v>118</v>
      </c>
      <c r="B125" s="89">
        <v>39</v>
      </c>
      <c r="C125" s="58" t="s">
        <v>624</v>
      </c>
      <c r="D125" s="71" t="s">
        <v>17</v>
      </c>
      <c r="E125" s="98" t="s">
        <v>622</v>
      </c>
      <c r="F125" s="71" t="s">
        <v>18</v>
      </c>
      <c r="G125" s="116">
        <v>305</v>
      </c>
      <c r="H125" s="89"/>
      <c r="I125" s="99"/>
      <c r="J125" s="111"/>
      <c r="K125" s="99"/>
      <c r="L125" s="89"/>
      <c r="M125" s="89"/>
      <c r="N125" s="89" t="s">
        <v>488</v>
      </c>
      <c r="O125" s="89"/>
      <c r="P125" s="93"/>
      <c r="Q125" s="94"/>
      <c r="R125" s="94"/>
      <c r="S125" s="153" t="s">
        <v>882</v>
      </c>
      <c r="T125" s="89"/>
      <c r="U125" s="89"/>
      <c r="V125" s="89" t="s">
        <v>615</v>
      </c>
      <c r="W125" s="89"/>
    </row>
    <row r="126" spans="1:23">
      <c r="A126" s="26">
        <v>119</v>
      </c>
      <c r="B126" s="89">
        <v>40</v>
      </c>
      <c r="C126" s="58" t="s">
        <v>625</v>
      </c>
      <c r="D126" s="71" t="s">
        <v>17</v>
      </c>
      <c r="E126" s="98" t="s">
        <v>622</v>
      </c>
      <c r="F126" s="71" t="s">
        <v>18</v>
      </c>
      <c r="G126" s="116">
        <v>448</v>
      </c>
      <c r="H126" s="89"/>
      <c r="I126" s="99"/>
      <c r="J126" s="111"/>
      <c r="K126" s="99"/>
      <c r="L126" s="89"/>
      <c r="M126" s="89"/>
      <c r="N126" s="89" t="s">
        <v>488</v>
      </c>
      <c r="O126" s="89"/>
      <c r="P126" s="93" t="s">
        <v>27</v>
      </c>
      <c r="Q126" s="94">
        <v>25</v>
      </c>
      <c r="R126" s="94">
        <v>15</v>
      </c>
      <c r="S126" s="95" t="s">
        <v>30</v>
      </c>
      <c r="T126" s="89"/>
      <c r="U126" s="89"/>
      <c r="V126" s="89" t="s">
        <v>615</v>
      </c>
      <c r="W126" s="89"/>
    </row>
    <row r="127" spans="1:23">
      <c r="A127" s="26">
        <v>120</v>
      </c>
      <c r="B127" s="89">
        <v>41</v>
      </c>
      <c r="C127" s="58" t="s">
        <v>626</v>
      </c>
      <c r="D127" s="71" t="s">
        <v>17</v>
      </c>
      <c r="E127" s="98" t="s">
        <v>622</v>
      </c>
      <c r="F127" s="71" t="s">
        <v>18</v>
      </c>
      <c r="G127" s="116">
        <v>595</v>
      </c>
      <c r="H127" s="89"/>
      <c r="I127" s="91"/>
      <c r="J127" s="92"/>
      <c r="K127" s="91"/>
      <c r="L127" s="89"/>
      <c r="M127" s="89"/>
      <c r="N127" s="89" t="s">
        <v>488</v>
      </c>
      <c r="O127" s="89"/>
      <c r="P127" s="93"/>
      <c r="Q127" s="94"/>
      <c r="R127" s="94"/>
      <c r="S127" s="95"/>
      <c r="T127" s="89"/>
      <c r="U127" s="89"/>
      <c r="V127" s="89" t="s">
        <v>615</v>
      </c>
      <c r="W127" s="89"/>
    </row>
    <row r="128" spans="1:23">
      <c r="A128" s="26">
        <v>121</v>
      </c>
      <c r="B128" s="89">
        <v>42</v>
      </c>
      <c r="C128" s="58" t="s">
        <v>627</v>
      </c>
      <c r="D128" s="71" t="s">
        <v>17</v>
      </c>
      <c r="E128" s="98" t="s">
        <v>622</v>
      </c>
      <c r="F128" s="71" t="s">
        <v>18</v>
      </c>
      <c r="G128" s="116">
        <v>710</v>
      </c>
      <c r="H128" s="89"/>
      <c r="I128" s="99"/>
      <c r="J128" s="111"/>
      <c r="K128" s="99"/>
      <c r="L128" s="89"/>
      <c r="M128" s="89"/>
      <c r="N128" s="89" t="s">
        <v>488</v>
      </c>
      <c r="O128" s="89"/>
      <c r="P128" s="93"/>
      <c r="Q128" s="94"/>
      <c r="R128" s="94"/>
      <c r="S128" s="95"/>
      <c r="T128" s="89"/>
      <c r="U128" s="89"/>
      <c r="V128" s="89" t="s">
        <v>615</v>
      </c>
      <c r="W128" s="89"/>
    </row>
    <row r="129" spans="1:23">
      <c r="A129" s="26">
        <v>122</v>
      </c>
      <c r="B129" s="89">
        <v>43</v>
      </c>
      <c r="C129" s="58" t="s">
        <v>628</v>
      </c>
      <c r="D129" s="71" t="s">
        <v>17</v>
      </c>
      <c r="E129" s="98" t="s">
        <v>622</v>
      </c>
      <c r="F129" s="71" t="s">
        <v>18</v>
      </c>
      <c r="G129" s="116">
        <v>761</v>
      </c>
      <c r="H129" s="89"/>
      <c r="I129" s="99"/>
      <c r="J129" s="111"/>
      <c r="K129" s="99"/>
      <c r="L129" s="89"/>
      <c r="M129" s="89"/>
      <c r="N129" s="89" t="s">
        <v>488</v>
      </c>
      <c r="O129" s="89"/>
      <c r="P129" s="93"/>
      <c r="Q129" s="94"/>
      <c r="R129" s="94"/>
      <c r="S129" s="95"/>
      <c r="T129" s="89"/>
      <c r="U129" s="89"/>
      <c r="V129" s="89" t="s">
        <v>615</v>
      </c>
      <c r="W129" s="89"/>
    </row>
    <row r="130" spans="1:23">
      <c r="A130" s="26">
        <v>123</v>
      </c>
      <c r="B130" s="89">
        <v>44</v>
      </c>
      <c r="C130" s="58" t="s">
        <v>629</v>
      </c>
      <c r="D130" s="71" t="s">
        <v>17</v>
      </c>
      <c r="E130" s="98" t="s">
        <v>622</v>
      </c>
      <c r="F130" s="71" t="s">
        <v>18</v>
      </c>
      <c r="G130" s="116">
        <v>820</v>
      </c>
      <c r="H130" s="89"/>
      <c r="I130" s="99"/>
      <c r="J130" s="111"/>
      <c r="K130" s="99"/>
      <c r="L130" s="89"/>
      <c r="M130" s="89"/>
      <c r="N130" s="89" t="s">
        <v>496</v>
      </c>
      <c r="O130" s="89"/>
      <c r="P130" s="93" t="s">
        <v>27</v>
      </c>
      <c r="Q130" s="94">
        <v>5.5</v>
      </c>
      <c r="R130" s="94">
        <v>3.5</v>
      </c>
      <c r="S130" s="95" t="s">
        <v>630</v>
      </c>
      <c r="T130" s="89"/>
      <c r="U130" s="89"/>
      <c r="V130" s="89" t="s">
        <v>615</v>
      </c>
      <c r="W130" s="89"/>
    </row>
    <row r="131" spans="1:23">
      <c r="A131" s="26">
        <v>124</v>
      </c>
      <c r="B131" s="89">
        <v>45</v>
      </c>
      <c r="C131" s="58" t="s">
        <v>631</v>
      </c>
      <c r="D131" s="71" t="s">
        <v>17</v>
      </c>
      <c r="E131" s="98" t="s">
        <v>622</v>
      </c>
      <c r="F131" s="71" t="s">
        <v>18</v>
      </c>
      <c r="G131" s="116">
        <v>870</v>
      </c>
      <c r="H131" s="89"/>
      <c r="I131" s="99"/>
      <c r="J131" s="111"/>
      <c r="K131" s="99"/>
      <c r="L131" s="89"/>
      <c r="M131" s="89"/>
      <c r="N131" s="89" t="s">
        <v>496</v>
      </c>
      <c r="O131" s="89"/>
      <c r="P131" s="93"/>
      <c r="Q131" s="94"/>
      <c r="R131" s="94"/>
      <c r="S131" s="95"/>
      <c r="T131" s="89"/>
      <c r="U131" s="89"/>
      <c r="V131" s="89" t="s">
        <v>615</v>
      </c>
      <c r="W131" s="89"/>
    </row>
    <row r="132" spans="1:23">
      <c r="A132" s="26">
        <v>125</v>
      </c>
      <c r="B132" s="89">
        <v>46</v>
      </c>
      <c r="C132" s="58" t="s">
        <v>632</v>
      </c>
      <c r="D132" s="71" t="s">
        <v>17</v>
      </c>
      <c r="E132" s="98" t="s">
        <v>622</v>
      </c>
      <c r="F132" s="71" t="s">
        <v>18</v>
      </c>
      <c r="G132" s="116">
        <v>950</v>
      </c>
      <c r="H132" s="89"/>
      <c r="I132" s="99"/>
      <c r="J132" s="111"/>
      <c r="K132" s="99"/>
      <c r="L132" s="89"/>
      <c r="M132" s="89"/>
      <c r="N132" s="89" t="s">
        <v>496</v>
      </c>
      <c r="O132" s="89"/>
      <c r="P132" s="93"/>
      <c r="Q132" s="94"/>
      <c r="R132" s="94"/>
      <c r="S132" s="95"/>
      <c r="T132" s="89"/>
      <c r="U132" s="89"/>
      <c r="V132" s="89" t="s">
        <v>615</v>
      </c>
      <c r="W132" s="89"/>
    </row>
    <row r="133" spans="1:23">
      <c r="A133" s="26">
        <v>126</v>
      </c>
      <c r="B133" s="154">
        <v>47</v>
      </c>
      <c r="C133" s="58" t="s">
        <v>633</v>
      </c>
      <c r="D133" s="71" t="s">
        <v>17</v>
      </c>
      <c r="E133" s="98" t="s">
        <v>634</v>
      </c>
      <c r="F133" s="71" t="s">
        <v>18</v>
      </c>
      <c r="G133" s="117" t="s">
        <v>635</v>
      </c>
      <c r="H133" s="89"/>
      <c r="I133" s="99"/>
      <c r="J133" s="111"/>
      <c r="K133" s="99"/>
      <c r="L133" s="89"/>
      <c r="M133" s="89"/>
      <c r="N133" s="89" t="s">
        <v>488</v>
      </c>
      <c r="O133" s="89"/>
      <c r="P133" s="93"/>
      <c r="Q133" s="94"/>
      <c r="R133" s="94"/>
      <c r="S133" s="95"/>
      <c r="T133" s="89"/>
      <c r="U133" s="89"/>
      <c r="V133" s="89" t="s">
        <v>615</v>
      </c>
      <c r="W133" s="89"/>
    </row>
    <row r="134" spans="1:23">
      <c r="A134" s="26">
        <v>127</v>
      </c>
      <c r="B134" s="156">
        <v>47</v>
      </c>
      <c r="C134" s="58" t="s">
        <v>636</v>
      </c>
      <c r="D134" s="71" t="s">
        <v>17</v>
      </c>
      <c r="E134" s="98" t="s">
        <v>634</v>
      </c>
      <c r="F134" s="71" t="s">
        <v>18</v>
      </c>
      <c r="G134" s="117" t="s">
        <v>635</v>
      </c>
      <c r="H134" s="89"/>
      <c r="I134" s="99"/>
      <c r="J134" s="111"/>
      <c r="K134" s="99"/>
      <c r="L134" s="89"/>
      <c r="M134" s="89"/>
      <c r="N134" s="89" t="s">
        <v>496</v>
      </c>
      <c r="O134" s="89"/>
      <c r="P134" s="93"/>
      <c r="Q134" s="94"/>
      <c r="R134" s="94"/>
      <c r="S134" s="95"/>
      <c r="T134" s="89"/>
      <c r="U134" s="89"/>
      <c r="V134" s="89" t="s">
        <v>615</v>
      </c>
      <c r="W134" s="89"/>
    </row>
    <row r="135" spans="1:23" s="122" customFormat="1">
      <c r="A135" s="26">
        <v>128</v>
      </c>
      <c r="C135" s="58" t="s">
        <v>637</v>
      </c>
      <c r="D135" s="116" t="s">
        <v>17</v>
      </c>
      <c r="E135" s="117" t="s">
        <v>634</v>
      </c>
      <c r="F135" s="116" t="s">
        <v>18</v>
      </c>
      <c r="G135" s="116">
        <v>140</v>
      </c>
      <c r="H135" s="58"/>
      <c r="I135" s="118"/>
      <c r="J135" s="119"/>
      <c r="K135" s="118"/>
      <c r="L135" s="58"/>
      <c r="M135" s="58"/>
      <c r="N135" s="58" t="s">
        <v>496</v>
      </c>
      <c r="O135" s="58"/>
      <c r="P135" s="68" t="s">
        <v>27</v>
      </c>
      <c r="Q135" s="120">
        <v>12</v>
      </c>
      <c r="R135" s="120">
        <v>7</v>
      </c>
      <c r="S135" s="121" t="s">
        <v>30</v>
      </c>
      <c r="T135" s="58"/>
      <c r="U135" s="58"/>
      <c r="V135" s="58" t="s">
        <v>615</v>
      </c>
      <c r="W135" s="58"/>
    </row>
    <row r="136" spans="1:23">
      <c r="A136" s="26">
        <v>129</v>
      </c>
      <c r="B136" s="89">
        <v>48</v>
      </c>
      <c r="C136" s="58" t="s">
        <v>638</v>
      </c>
      <c r="D136" s="71" t="s">
        <v>17</v>
      </c>
      <c r="E136" s="98" t="s">
        <v>634</v>
      </c>
      <c r="F136" s="71" t="s">
        <v>18</v>
      </c>
      <c r="G136" s="116">
        <v>190</v>
      </c>
      <c r="H136" s="89"/>
      <c r="I136" s="99"/>
      <c r="J136" s="111"/>
      <c r="K136" s="99"/>
      <c r="L136" s="89"/>
      <c r="M136" s="89"/>
      <c r="N136" s="89" t="s">
        <v>488</v>
      </c>
      <c r="O136" s="89"/>
      <c r="P136" s="93"/>
      <c r="Q136" s="94"/>
      <c r="R136" s="94"/>
      <c r="S136" s="95"/>
      <c r="T136" s="89"/>
      <c r="U136" s="89"/>
      <c r="V136" s="89" t="s">
        <v>615</v>
      </c>
      <c r="W136" s="89"/>
    </row>
    <row r="137" spans="1:23" s="88" customFormat="1">
      <c r="A137" s="26">
        <v>130</v>
      </c>
      <c r="B137" s="154">
        <v>49</v>
      </c>
      <c r="C137" s="59" t="s">
        <v>639</v>
      </c>
      <c r="D137" s="80" t="s">
        <v>17</v>
      </c>
      <c r="E137" s="110" t="s">
        <v>634</v>
      </c>
      <c r="F137" s="80" t="s">
        <v>18</v>
      </c>
      <c r="G137" s="80">
        <v>330</v>
      </c>
      <c r="H137" s="60" t="s">
        <v>17</v>
      </c>
      <c r="I137" s="115">
        <v>8</v>
      </c>
      <c r="J137" s="141" t="s">
        <v>18</v>
      </c>
      <c r="K137" s="115">
        <v>461</v>
      </c>
      <c r="L137" s="59"/>
      <c r="M137" s="59"/>
      <c r="N137" s="59" t="s">
        <v>488</v>
      </c>
      <c r="O137" s="59"/>
      <c r="P137" s="85" t="s">
        <v>27</v>
      </c>
      <c r="Q137" s="86">
        <v>12</v>
      </c>
      <c r="R137" s="86">
        <v>7</v>
      </c>
      <c r="S137" s="152" t="s">
        <v>30</v>
      </c>
      <c r="T137" s="59"/>
      <c r="U137" s="59"/>
      <c r="V137" s="59" t="s">
        <v>615</v>
      </c>
      <c r="W137" s="59"/>
    </row>
    <row r="138" spans="1:23">
      <c r="A138" s="26">
        <v>131</v>
      </c>
      <c r="B138" s="156">
        <v>49</v>
      </c>
      <c r="C138" s="58" t="s">
        <v>640</v>
      </c>
      <c r="D138" s="71" t="s">
        <v>17</v>
      </c>
      <c r="E138" s="98" t="s">
        <v>634</v>
      </c>
      <c r="F138" s="71" t="s">
        <v>18</v>
      </c>
      <c r="G138" s="116">
        <v>330</v>
      </c>
      <c r="H138" s="89"/>
      <c r="I138" s="99"/>
      <c r="J138" s="111"/>
      <c r="K138" s="99"/>
      <c r="L138" s="89"/>
      <c r="M138" s="89"/>
      <c r="N138" s="89" t="s">
        <v>496</v>
      </c>
      <c r="O138" s="89"/>
      <c r="P138" s="93" t="s">
        <v>27</v>
      </c>
      <c r="Q138" s="94">
        <v>3</v>
      </c>
      <c r="R138" s="94">
        <v>1.5</v>
      </c>
      <c r="S138" s="153" t="s">
        <v>48</v>
      </c>
      <c r="T138" s="89"/>
      <c r="U138" s="89"/>
      <c r="V138" s="89" t="s">
        <v>615</v>
      </c>
      <c r="W138" s="89"/>
    </row>
    <row r="139" spans="1:23">
      <c r="A139" s="26">
        <v>132</v>
      </c>
      <c r="B139" s="89">
        <v>50</v>
      </c>
      <c r="C139" s="58" t="s">
        <v>641</v>
      </c>
      <c r="D139" s="71" t="s">
        <v>17</v>
      </c>
      <c r="E139" s="98" t="s">
        <v>634</v>
      </c>
      <c r="F139" s="71" t="s">
        <v>18</v>
      </c>
      <c r="G139" s="116">
        <v>415</v>
      </c>
      <c r="H139" s="89" t="s">
        <v>17</v>
      </c>
      <c r="I139" s="91" t="s">
        <v>642</v>
      </c>
      <c r="J139" s="92" t="s">
        <v>18</v>
      </c>
      <c r="K139" s="91" t="s">
        <v>643</v>
      </c>
      <c r="L139" s="89"/>
      <c r="M139" s="89"/>
      <c r="N139" s="89"/>
      <c r="O139" s="89"/>
      <c r="P139" s="93"/>
      <c r="Q139" s="94"/>
      <c r="R139" s="94"/>
      <c r="S139" s="95" t="s">
        <v>525</v>
      </c>
      <c r="T139" s="89"/>
      <c r="U139" s="89"/>
      <c r="V139" s="89" t="s">
        <v>615</v>
      </c>
      <c r="W139" s="142" t="s">
        <v>865</v>
      </c>
    </row>
    <row r="140" spans="1:23">
      <c r="A140" s="26">
        <v>133</v>
      </c>
      <c r="B140" s="89">
        <v>51</v>
      </c>
      <c r="C140" s="58" t="s">
        <v>644</v>
      </c>
      <c r="D140" s="71" t="s">
        <v>17</v>
      </c>
      <c r="E140" s="98" t="s">
        <v>634</v>
      </c>
      <c r="F140" s="71" t="s">
        <v>18</v>
      </c>
      <c r="G140" s="116">
        <v>536</v>
      </c>
      <c r="H140" s="89"/>
      <c r="I140" s="99"/>
      <c r="J140" s="111"/>
      <c r="K140" s="99"/>
      <c r="L140" s="89"/>
      <c r="M140" s="89"/>
      <c r="N140" s="89" t="s">
        <v>488</v>
      </c>
      <c r="O140" s="89"/>
      <c r="P140" s="93"/>
      <c r="Q140" s="94"/>
      <c r="R140" s="94"/>
      <c r="S140" s="95"/>
      <c r="T140" s="89"/>
      <c r="U140" s="89"/>
      <c r="V140" s="89" t="s">
        <v>615</v>
      </c>
      <c r="W140" s="89"/>
    </row>
    <row r="141" spans="1:23">
      <c r="A141" s="26">
        <v>134</v>
      </c>
      <c r="B141" s="154">
        <v>52</v>
      </c>
      <c r="C141" s="58" t="s">
        <v>645</v>
      </c>
      <c r="D141" s="71" t="s">
        <v>17</v>
      </c>
      <c r="E141" s="98" t="s">
        <v>634</v>
      </c>
      <c r="F141" s="71" t="s">
        <v>18</v>
      </c>
      <c r="G141" s="116">
        <v>567</v>
      </c>
      <c r="H141" s="89"/>
      <c r="I141" s="99"/>
      <c r="J141" s="111"/>
      <c r="K141" s="99"/>
      <c r="L141" s="89"/>
      <c r="M141" s="89"/>
      <c r="N141" s="89" t="s">
        <v>488</v>
      </c>
      <c r="O141" s="89"/>
      <c r="P141" s="93" t="s">
        <v>27</v>
      </c>
      <c r="Q141" s="94">
        <v>5.5</v>
      </c>
      <c r="R141" s="94">
        <v>3.5</v>
      </c>
      <c r="S141" s="95" t="s">
        <v>30</v>
      </c>
      <c r="T141" s="89"/>
      <c r="U141" s="89"/>
      <c r="V141" s="89" t="s">
        <v>615</v>
      </c>
      <c r="W141" s="89"/>
    </row>
    <row r="142" spans="1:23">
      <c r="A142" s="26">
        <v>135</v>
      </c>
      <c r="B142" s="156">
        <v>52</v>
      </c>
      <c r="C142" s="58" t="s">
        <v>646</v>
      </c>
      <c r="D142" s="71" t="s">
        <v>17</v>
      </c>
      <c r="E142" s="98" t="s">
        <v>634</v>
      </c>
      <c r="F142" s="71" t="s">
        <v>18</v>
      </c>
      <c r="G142" s="116">
        <v>567</v>
      </c>
      <c r="H142" s="89"/>
      <c r="I142" s="99"/>
      <c r="J142" s="111"/>
      <c r="K142" s="99"/>
      <c r="L142" s="89"/>
      <c r="M142" s="89"/>
      <c r="N142" s="89" t="s">
        <v>496</v>
      </c>
      <c r="O142" s="89"/>
      <c r="P142" s="93"/>
      <c r="Q142" s="94"/>
      <c r="R142" s="94"/>
      <c r="S142" s="95"/>
      <c r="T142" s="89"/>
      <c r="U142" s="89"/>
      <c r="V142" s="89" t="s">
        <v>615</v>
      </c>
      <c r="W142" s="89"/>
    </row>
    <row r="143" spans="1:23">
      <c r="A143" s="26">
        <v>136</v>
      </c>
      <c r="B143" s="89">
        <v>53</v>
      </c>
      <c r="C143" s="58" t="s">
        <v>647</v>
      </c>
      <c r="D143" s="71" t="s">
        <v>17</v>
      </c>
      <c r="E143" s="98" t="s">
        <v>634</v>
      </c>
      <c r="F143" s="71" t="s">
        <v>18</v>
      </c>
      <c r="G143" s="116">
        <v>620</v>
      </c>
      <c r="H143" s="89"/>
      <c r="I143" s="99"/>
      <c r="J143" s="111"/>
      <c r="K143" s="99"/>
      <c r="L143" s="89"/>
      <c r="M143" s="89"/>
      <c r="N143" s="89" t="s">
        <v>496</v>
      </c>
      <c r="O143" s="89"/>
      <c r="P143" s="93"/>
      <c r="Q143" s="94"/>
      <c r="R143" s="94"/>
      <c r="S143" s="95"/>
      <c r="T143" s="89"/>
      <c r="U143" s="89"/>
      <c r="V143" s="89" t="s">
        <v>615</v>
      </c>
      <c r="W143" s="89"/>
    </row>
    <row r="144" spans="1:23">
      <c r="A144" s="26">
        <v>137</v>
      </c>
      <c r="B144" s="89">
        <v>54</v>
      </c>
      <c r="C144" s="58" t="s">
        <v>47</v>
      </c>
      <c r="D144" s="71" t="s">
        <v>17</v>
      </c>
      <c r="E144" s="98" t="s">
        <v>634</v>
      </c>
      <c r="F144" s="71" t="s">
        <v>18</v>
      </c>
      <c r="G144" s="116">
        <v>647</v>
      </c>
      <c r="H144" s="89"/>
      <c r="I144" s="99"/>
      <c r="J144" s="111"/>
      <c r="K144" s="99"/>
      <c r="L144" s="89"/>
      <c r="M144" s="89"/>
      <c r="N144" s="89" t="s">
        <v>488</v>
      </c>
      <c r="O144" s="89"/>
      <c r="P144" s="93" t="s">
        <v>27</v>
      </c>
      <c r="Q144" s="94">
        <v>5.5</v>
      </c>
      <c r="R144" s="94">
        <v>3.5</v>
      </c>
      <c r="S144" s="95" t="s">
        <v>30</v>
      </c>
      <c r="T144" s="89"/>
      <c r="U144" s="89"/>
      <c r="V144" s="89" t="s">
        <v>615</v>
      </c>
      <c r="W144" s="89"/>
    </row>
    <row r="145" spans="1:23" s="88" customFormat="1">
      <c r="A145" s="26">
        <v>138</v>
      </c>
      <c r="B145" s="59">
        <v>55</v>
      </c>
      <c r="C145" s="59" t="s">
        <v>648</v>
      </c>
      <c r="D145" s="80" t="s">
        <v>17</v>
      </c>
      <c r="E145" s="110" t="s">
        <v>634</v>
      </c>
      <c r="F145" s="80" t="s">
        <v>18</v>
      </c>
      <c r="G145" s="80">
        <v>715</v>
      </c>
      <c r="H145" s="59" t="s">
        <v>17</v>
      </c>
      <c r="I145" s="83" t="s">
        <v>642</v>
      </c>
      <c r="J145" s="84" t="s">
        <v>18</v>
      </c>
      <c r="K145" s="83" t="s">
        <v>649</v>
      </c>
      <c r="L145" s="59"/>
      <c r="M145" s="59"/>
      <c r="N145" s="59" t="s">
        <v>496</v>
      </c>
      <c r="O145" s="59"/>
      <c r="P145" s="85" t="s">
        <v>27</v>
      </c>
      <c r="Q145" s="86">
        <v>6.5</v>
      </c>
      <c r="R145" s="86">
        <v>5.5</v>
      </c>
      <c r="S145" s="87" t="s">
        <v>30</v>
      </c>
      <c r="T145" s="59"/>
      <c r="U145" s="59"/>
      <c r="V145" s="59" t="s">
        <v>615</v>
      </c>
      <c r="W145" s="59"/>
    </row>
    <row r="146" spans="1:23" s="88" customFormat="1">
      <c r="A146" s="26">
        <v>139</v>
      </c>
      <c r="B146" s="59"/>
      <c r="C146" s="59" t="s">
        <v>648</v>
      </c>
      <c r="D146" s="80" t="s">
        <v>17</v>
      </c>
      <c r="E146" s="110" t="s">
        <v>634</v>
      </c>
      <c r="F146" s="80" t="s">
        <v>18</v>
      </c>
      <c r="G146" s="80">
        <v>745</v>
      </c>
      <c r="H146" s="59" t="s">
        <v>17</v>
      </c>
      <c r="I146" s="83" t="s">
        <v>642</v>
      </c>
      <c r="J146" s="84" t="s">
        <v>18</v>
      </c>
      <c r="K146" s="83">
        <v>811</v>
      </c>
      <c r="L146" s="59"/>
      <c r="M146" s="59"/>
      <c r="N146" s="59" t="s">
        <v>488</v>
      </c>
      <c r="O146" s="59"/>
      <c r="P146" s="85" t="s">
        <v>27</v>
      </c>
      <c r="Q146" s="86">
        <v>6.5</v>
      </c>
      <c r="R146" s="86">
        <v>5.5</v>
      </c>
      <c r="S146" s="87" t="s">
        <v>30</v>
      </c>
      <c r="T146" s="59"/>
      <c r="U146" s="59"/>
      <c r="V146" s="59" t="s">
        <v>615</v>
      </c>
      <c r="W146" s="59"/>
    </row>
    <row r="147" spans="1:23">
      <c r="A147" s="26">
        <v>140</v>
      </c>
      <c r="B147" s="89">
        <v>56</v>
      </c>
      <c r="C147" s="58" t="s">
        <v>650</v>
      </c>
      <c r="D147" s="71" t="s">
        <v>17</v>
      </c>
      <c r="E147" s="98" t="s">
        <v>634</v>
      </c>
      <c r="F147" s="71" t="s">
        <v>18</v>
      </c>
      <c r="G147" s="116">
        <v>810</v>
      </c>
      <c r="H147" s="89"/>
      <c r="I147" s="99"/>
      <c r="J147" s="111"/>
      <c r="K147" s="99"/>
      <c r="L147" s="89"/>
      <c r="M147" s="89"/>
      <c r="N147" s="89" t="s">
        <v>488</v>
      </c>
      <c r="O147" s="89"/>
      <c r="P147" s="93"/>
      <c r="Q147" s="94"/>
      <c r="R147" s="94"/>
      <c r="S147" s="95"/>
      <c r="T147" s="89"/>
      <c r="U147" s="89"/>
      <c r="V147" s="89" t="s">
        <v>615</v>
      </c>
      <c r="W147" s="89"/>
    </row>
    <row r="148" spans="1:23">
      <c r="A148" s="26">
        <v>141</v>
      </c>
      <c r="B148" s="89">
        <v>58</v>
      </c>
      <c r="C148" s="58" t="s">
        <v>651</v>
      </c>
      <c r="D148" s="71" t="s">
        <v>17</v>
      </c>
      <c r="E148" s="117" t="s">
        <v>634</v>
      </c>
      <c r="F148" s="71" t="s">
        <v>18</v>
      </c>
      <c r="G148" s="116">
        <v>980</v>
      </c>
      <c r="H148" s="89"/>
      <c r="I148" s="99"/>
      <c r="J148" s="111"/>
      <c r="K148" s="99"/>
      <c r="L148" s="89"/>
      <c r="M148" s="89"/>
      <c r="N148" s="89" t="s">
        <v>496</v>
      </c>
      <c r="O148" s="89"/>
      <c r="P148" s="93"/>
      <c r="Q148" s="94"/>
      <c r="R148" s="94"/>
      <c r="S148" s="95"/>
      <c r="T148" s="89"/>
      <c r="U148" s="89"/>
      <c r="V148" s="89" t="s">
        <v>615</v>
      </c>
      <c r="W148" s="89"/>
    </row>
    <row r="149" spans="1:23">
      <c r="A149" s="26">
        <v>142</v>
      </c>
      <c r="B149" s="89">
        <v>59</v>
      </c>
      <c r="C149" s="58" t="s">
        <v>652</v>
      </c>
      <c r="D149" s="71" t="s">
        <v>17</v>
      </c>
      <c r="E149" s="117" t="s">
        <v>653</v>
      </c>
      <c r="F149" s="71" t="s">
        <v>18</v>
      </c>
      <c r="G149" s="117" t="s">
        <v>654</v>
      </c>
      <c r="H149" s="89"/>
      <c r="I149" s="99"/>
      <c r="J149" s="111"/>
      <c r="K149" s="99"/>
      <c r="L149" s="89"/>
      <c r="M149" s="89"/>
      <c r="N149" s="89" t="s">
        <v>488</v>
      </c>
      <c r="O149" s="89"/>
      <c r="P149" s="93" t="s">
        <v>27</v>
      </c>
      <c r="Q149" s="94">
        <v>5.5</v>
      </c>
      <c r="R149" s="94">
        <v>4</v>
      </c>
      <c r="S149" s="95" t="s">
        <v>30</v>
      </c>
      <c r="T149" s="89"/>
      <c r="U149" s="89"/>
      <c r="V149" s="89" t="s">
        <v>615</v>
      </c>
      <c r="W149" s="89"/>
    </row>
    <row r="150" spans="1:23">
      <c r="A150" s="26">
        <v>143</v>
      </c>
      <c r="B150" s="89"/>
      <c r="C150" s="58" t="s">
        <v>47</v>
      </c>
      <c r="D150" s="71" t="s">
        <v>17</v>
      </c>
      <c r="E150" s="117" t="s">
        <v>653</v>
      </c>
      <c r="F150" s="71" t="s">
        <v>18</v>
      </c>
      <c r="G150" s="117" t="s">
        <v>559</v>
      </c>
      <c r="H150" s="89"/>
      <c r="I150" s="99"/>
      <c r="J150" s="111"/>
      <c r="K150" s="99"/>
      <c r="L150" s="89"/>
      <c r="M150" s="89"/>
      <c r="N150" s="89" t="s">
        <v>496</v>
      </c>
      <c r="O150" s="89"/>
      <c r="P150" s="93" t="s">
        <v>27</v>
      </c>
      <c r="Q150" s="94">
        <v>3.5</v>
      </c>
      <c r="R150" s="94">
        <v>1.5</v>
      </c>
      <c r="S150" s="95" t="s">
        <v>26</v>
      </c>
      <c r="T150" s="89"/>
      <c r="U150" s="89"/>
      <c r="V150" s="89" t="s">
        <v>615</v>
      </c>
      <c r="W150" s="89"/>
    </row>
    <row r="151" spans="1:23">
      <c r="A151" s="26">
        <v>144</v>
      </c>
      <c r="B151" s="89">
        <v>60</v>
      </c>
      <c r="C151" s="58" t="s">
        <v>655</v>
      </c>
      <c r="D151" s="71" t="s">
        <v>17</v>
      </c>
      <c r="E151" s="117" t="s">
        <v>653</v>
      </c>
      <c r="F151" s="71" t="s">
        <v>18</v>
      </c>
      <c r="G151" s="116">
        <v>357</v>
      </c>
      <c r="H151" s="89"/>
      <c r="I151" s="99"/>
      <c r="J151" s="111"/>
      <c r="K151" s="99"/>
      <c r="L151" s="89"/>
      <c r="M151" s="89"/>
      <c r="N151" s="89" t="s">
        <v>496</v>
      </c>
      <c r="O151" s="89"/>
      <c r="P151" s="93"/>
      <c r="Q151" s="94"/>
      <c r="R151" s="94"/>
      <c r="S151" s="95"/>
      <c r="T151" s="89"/>
      <c r="U151" s="89"/>
      <c r="V151" s="89" t="s">
        <v>615</v>
      </c>
      <c r="W151" s="89"/>
    </row>
    <row r="152" spans="1:23">
      <c r="A152" s="26">
        <v>145</v>
      </c>
      <c r="B152" s="89">
        <v>61</v>
      </c>
      <c r="C152" s="58" t="s">
        <v>656</v>
      </c>
      <c r="D152" s="71" t="s">
        <v>17</v>
      </c>
      <c r="E152" s="117" t="s">
        <v>653</v>
      </c>
      <c r="F152" s="71" t="s">
        <v>18</v>
      </c>
      <c r="G152" s="116">
        <v>485</v>
      </c>
      <c r="H152" s="89"/>
      <c r="I152" s="99"/>
      <c r="J152" s="111"/>
      <c r="K152" s="99"/>
      <c r="L152" s="89"/>
      <c r="M152" s="89"/>
      <c r="N152" s="89" t="s">
        <v>496</v>
      </c>
      <c r="O152" s="89"/>
      <c r="P152" s="93"/>
      <c r="Q152" s="94"/>
      <c r="R152" s="94"/>
      <c r="S152" s="153" t="s">
        <v>882</v>
      </c>
      <c r="T152" s="89"/>
      <c r="U152" s="89"/>
      <c r="V152" s="89" t="s">
        <v>615</v>
      </c>
      <c r="W152" s="89"/>
    </row>
    <row r="153" spans="1:23">
      <c r="A153" s="26">
        <v>146</v>
      </c>
      <c r="B153" s="89">
        <v>62</v>
      </c>
      <c r="C153" s="58" t="s">
        <v>657</v>
      </c>
      <c r="D153" s="71" t="s">
        <v>17</v>
      </c>
      <c r="E153" s="117" t="s">
        <v>653</v>
      </c>
      <c r="F153" s="71" t="s">
        <v>18</v>
      </c>
      <c r="G153" s="116">
        <v>755</v>
      </c>
      <c r="H153" s="89"/>
      <c r="I153" s="99"/>
      <c r="J153" s="111"/>
      <c r="K153" s="99"/>
      <c r="L153" s="89"/>
      <c r="M153" s="89"/>
      <c r="N153" s="89" t="s">
        <v>488</v>
      </c>
      <c r="O153" s="89"/>
      <c r="P153" s="93"/>
      <c r="Q153" s="94"/>
      <c r="R153" s="94"/>
      <c r="S153" s="95"/>
      <c r="T153" s="89"/>
      <c r="U153" s="89"/>
      <c r="V153" s="89" t="s">
        <v>615</v>
      </c>
      <c r="W153" s="89"/>
    </row>
    <row r="154" spans="1:23" s="109" customFormat="1">
      <c r="A154" s="145">
        <v>147</v>
      </c>
      <c r="B154" s="100">
        <v>63</v>
      </c>
      <c r="C154" s="100" t="s">
        <v>47</v>
      </c>
      <c r="D154" s="101" t="s">
        <v>17</v>
      </c>
      <c r="E154" s="102" t="s">
        <v>653</v>
      </c>
      <c r="F154" s="101" t="s">
        <v>18</v>
      </c>
      <c r="G154" s="101">
        <v>795</v>
      </c>
      <c r="H154" s="100"/>
      <c r="I154" s="104"/>
      <c r="J154" s="124"/>
      <c r="K154" s="104"/>
      <c r="L154" s="100"/>
      <c r="M154" s="100"/>
      <c r="N154" s="100" t="s">
        <v>496</v>
      </c>
      <c r="O154" s="100"/>
      <c r="P154" s="106" t="s">
        <v>27</v>
      </c>
      <c r="Q154" s="107">
        <v>2.5</v>
      </c>
      <c r="R154" s="107">
        <v>2.5</v>
      </c>
      <c r="S154" s="108" t="s">
        <v>26</v>
      </c>
      <c r="T154" s="100"/>
      <c r="U154" s="100"/>
      <c r="V154" s="100" t="s">
        <v>658</v>
      </c>
      <c r="W154" s="139" t="s">
        <v>931</v>
      </c>
    </row>
    <row r="155" spans="1:23">
      <c r="A155" s="26">
        <v>148</v>
      </c>
      <c r="B155" s="89">
        <v>64</v>
      </c>
      <c r="C155" s="58" t="s">
        <v>659</v>
      </c>
      <c r="D155" s="71" t="s">
        <v>17</v>
      </c>
      <c r="E155" s="117" t="s">
        <v>653</v>
      </c>
      <c r="F155" s="71" t="s">
        <v>18</v>
      </c>
      <c r="G155" s="116">
        <v>856</v>
      </c>
      <c r="H155" s="89"/>
      <c r="I155" s="99"/>
      <c r="J155" s="111"/>
      <c r="K155" s="99"/>
      <c r="L155" s="89"/>
      <c r="M155" s="89"/>
      <c r="N155" s="89" t="s">
        <v>496</v>
      </c>
      <c r="O155" s="89"/>
      <c r="P155" s="93" t="s">
        <v>27</v>
      </c>
      <c r="Q155" s="94">
        <v>3.5</v>
      </c>
      <c r="R155" s="94">
        <v>1.5</v>
      </c>
      <c r="S155" s="95" t="s">
        <v>48</v>
      </c>
      <c r="T155" s="89"/>
      <c r="U155" s="89"/>
      <c r="V155" s="89" t="s">
        <v>658</v>
      </c>
      <c r="W155" s="89"/>
    </row>
    <row r="156" spans="1:23">
      <c r="A156" s="26">
        <v>149</v>
      </c>
      <c r="B156" s="89">
        <v>65</v>
      </c>
      <c r="C156" s="58" t="s">
        <v>47</v>
      </c>
      <c r="D156" s="71" t="s">
        <v>17</v>
      </c>
      <c r="E156" s="117">
        <v>10</v>
      </c>
      <c r="F156" s="71" t="s">
        <v>18</v>
      </c>
      <c r="G156" s="116">
        <v>223</v>
      </c>
      <c r="H156" s="89"/>
      <c r="I156" s="99"/>
      <c r="J156" s="111"/>
      <c r="K156" s="99"/>
      <c r="L156" s="89"/>
      <c r="M156" s="89"/>
      <c r="N156" s="89" t="s">
        <v>514</v>
      </c>
      <c r="O156" s="89"/>
      <c r="P156" s="93" t="s">
        <v>27</v>
      </c>
      <c r="Q156" s="94">
        <v>3.5</v>
      </c>
      <c r="R156" s="94">
        <v>1.5</v>
      </c>
      <c r="S156" s="95" t="s">
        <v>26</v>
      </c>
      <c r="T156" s="89"/>
      <c r="U156" s="89"/>
      <c r="V156" s="89" t="s">
        <v>658</v>
      </c>
      <c r="W156" s="89"/>
    </row>
    <row r="157" spans="1:23">
      <c r="A157" s="26">
        <v>150</v>
      </c>
      <c r="B157" s="89">
        <v>66</v>
      </c>
      <c r="C157" s="58" t="s">
        <v>660</v>
      </c>
      <c r="D157" s="71" t="s">
        <v>17</v>
      </c>
      <c r="E157" s="117">
        <v>10</v>
      </c>
      <c r="F157" s="71" t="s">
        <v>18</v>
      </c>
      <c r="G157" s="116">
        <v>265</v>
      </c>
      <c r="H157" s="89"/>
      <c r="I157" s="99"/>
      <c r="J157" s="111"/>
      <c r="K157" s="99"/>
      <c r="L157" s="89"/>
      <c r="M157" s="89"/>
      <c r="N157" s="89" t="s">
        <v>496</v>
      </c>
      <c r="O157" s="89"/>
      <c r="P157" s="93"/>
      <c r="Q157" s="94"/>
      <c r="R157" s="94"/>
      <c r="S157" s="95"/>
      <c r="T157" s="89"/>
      <c r="U157" s="89"/>
      <c r="V157" s="89" t="s">
        <v>658</v>
      </c>
      <c r="W157" s="89"/>
    </row>
    <row r="158" spans="1:23" s="122" customFormat="1">
      <c r="A158" s="26">
        <v>151</v>
      </c>
      <c r="B158" s="58">
        <v>68</v>
      </c>
      <c r="C158" s="58" t="s">
        <v>661</v>
      </c>
      <c r="D158" s="116" t="s">
        <v>17</v>
      </c>
      <c r="E158" s="117">
        <v>11</v>
      </c>
      <c r="F158" s="116" t="s">
        <v>18</v>
      </c>
      <c r="G158" s="116">
        <v>226</v>
      </c>
      <c r="H158" s="58"/>
      <c r="I158" s="118"/>
      <c r="J158" s="119"/>
      <c r="K158" s="118"/>
      <c r="L158" s="58"/>
      <c r="M158" s="58"/>
      <c r="N158" s="58" t="s">
        <v>496</v>
      </c>
      <c r="O158" s="58"/>
      <c r="P158" s="68"/>
      <c r="Q158" s="120"/>
      <c r="R158" s="120"/>
      <c r="S158" s="188" t="s">
        <v>882</v>
      </c>
      <c r="T158" s="58"/>
      <c r="U158" s="58"/>
      <c r="V158" s="58" t="s">
        <v>658</v>
      </c>
      <c r="W158" s="54"/>
    </row>
    <row r="159" spans="1:23" s="88" customFormat="1">
      <c r="A159" s="26">
        <v>152</v>
      </c>
      <c r="B159" s="59">
        <v>69</v>
      </c>
      <c r="C159" s="59" t="s">
        <v>662</v>
      </c>
      <c r="D159" s="80" t="s">
        <v>17</v>
      </c>
      <c r="E159" s="110">
        <v>11</v>
      </c>
      <c r="F159" s="80" t="s">
        <v>18</v>
      </c>
      <c r="G159" s="80">
        <v>473</v>
      </c>
      <c r="H159" s="60" t="s">
        <v>17</v>
      </c>
      <c r="I159" s="115">
        <v>11</v>
      </c>
      <c r="J159" s="141" t="s">
        <v>18</v>
      </c>
      <c r="K159" s="115">
        <v>289</v>
      </c>
      <c r="L159" s="59"/>
      <c r="M159" s="59"/>
      <c r="N159" s="59" t="s">
        <v>488</v>
      </c>
      <c r="O159" s="59"/>
      <c r="P159" s="85" t="s">
        <v>27</v>
      </c>
      <c r="Q159" s="86">
        <v>6.5</v>
      </c>
      <c r="R159" s="86">
        <v>5.2</v>
      </c>
      <c r="S159" s="87" t="s">
        <v>30</v>
      </c>
      <c r="T159" s="59"/>
      <c r="U159" s="59"/>
      <c r="V159" s="59" t="s">
        <v>658</v>
      </c>
      <c r="W159" s="59"/>
    </row>
    <row r="160" spans="1:23">
      <c r="A160" s="26">
        <v>153</v>
      </c>
      <c r="B160" s="154">
        <v>70</v>
      </c>
      <c r="C160" s="58" t="s">
        <v>663</v>
      </c>
      <c r="D160" s="71" t="s">
        <v>17</v>
      </c>
      <c r="E160" s="117">
        <v>11</v>
      </c>
      <c r="F160" s="71" t="s">
        <v>18</v>
      </c>
      <c r="G160" s="116">
        <v>530</v>
      </c>
      <c r="H160" s="89"/>
      <c r="I160" s="99"/>
      <c r="J160" s="111"/>
      <c r="K160" s="99"/>
      <c r="L160" s="89"/>
      <c r="M160" s="89"/>
      <c r="N160" s="89" t="s">
        <v>488</v>
      </c>
      <c r="O160" s="89"/>
      <c r="P160" s="93"/>
      <c r="Q160" s="94"/>
      <c r="R160" s="94"/>
      <c r="S160" s="153" t="s">
        <v>882</v>
      </c>
      <c r="T160" s="89"/>
      <c r="U160" s="89"/>
      <c r="V160" s="89" t="s">
        <v>658</v>
      </c>
      <c r="W160" s="89"/>
    </row>
    <row r="161" spans="1:23">
      <c r="A161" s="26">
        <v>154</v>
      </c>
      <c r="B161" s="156">
        <v>70</v>
      </c>
      <c r="C161" s="58" t="s">
        <v>659</v>
      </c>
      <c r="D161" s="71" t="s">
        <v>17</v>
      </c>
      <c r="E161" s="117">
        <v>11</v>
      </c>
      <c r="F161" s="71" t="s">
        <v>18</v>
      </c>
      <c r="G161" s="116">
        <v>530</v>
      </c>
      <c r="H161" s="89"/>
      <c r="I161" s="99"/>
      <c r="J161" s="111"/>
      <c r="K161" s="99"/>
      <c r="L161" s="89"/>
      <c r="M161" s="89"/>
      <c r="N161" s="89" t="s">
        <v>496</v>
      </c>
      <c r="O161" s="89"/>
      <c r="P161" s="93" t="s">
        <v>27</v>
      </c>
      <c r="Q161" s="94">
        <v>3.5</v>
      </c>
      <c r="R161" s="94">
        <v>1.5</v>
      </c>
      <c r="S161" s="95" t="s">
        <v>26</v>
      </c>
      <c r="T161" s="89"/>
      <c r="U161" s="89"/>
      <c r="V161" s="89" t="s">
        <v>658</v>
      </c>
      <c r="W161" s="89"/>
    </row>
    <row r="162" spans="1:23" s="109" customFormat="1">
      <c r="A162" s="145">
        <v>155</v>
      </c>
      <c r="B162" s="100">
        <v>71</v>
      </c>
      <c r="C162" s="100" t="s">
        <v>659</v>
      </c>
      <c r="D162" s="101" t="s">
        <v>17</v>
      </c>
      <c r="E162" s="102">
        <v>11</v>
      </c>
      <c r="F162" s="101" t="s">
        <v>18</v>
      </c>
      <c r="G162" s="101">
        <v>795</v>
      </c>
      <c r="H162" s="100"/>
      <c r="I162" s="104"/>
      <c r="J162" s="124"/>
      <c r="K162" s="104"/>
      <c r="L162" s="100"/>
      <c r="M162" s="100"/>
      <c r="N162" s="100" t="s">
        <v>496</v>
      </c>
      <c r="O162" s="100"/>
      <c r="P162" s="106" t="s">
        <v>27</v>
      </c>
      <c r="Q162" s="107">
        <v>3.5</v>
      </c>
      <c r="R162" s="107">
        <v>1.5</v>
      </c>
      <c r="S162" s="108" t="s">
        <v>26</v>
      </c>
      <c r="T162" s="100"/>
      <c r="U162" s="100"/>
      <c r="V162" s="100" t="s">
        <v>658</v>
      </c>
      <c r="W162" s="139" t="s">
        <v>931</v>
      </c>
    </row>
    <row r="163" spans="1:23">
      <c r="A163" s="26">
        <v>156</v>
      </c>
      <c r="B163" s="89">
        <v>72</v>
      </c>
      <c r="C163" s="58" t="s">
        <v>664</v>
      </c>
      <c r="D163" s="71" t="s">
        <v>17</v>
      </c>
      <c r="E163" s="117">
        <v>11</v>
      </c>
      <c r="F163" s="71" t="s">
        <v>18</v>
      </c>
      <c r="G163" s="116">
        <v>915</v>
      </c>
      <c r="H163" s="89"/>
      <c r="I163" s="99"/>
      <c r="J163" s="111"/>
      <c r="K163" s="99"/>
      <c r="L163" s="89"/>
      <c r="M163" s="89"/>
      <c r="N163" s="89" t="s">
        <v>496</v>
      </c>
      <c r="O163" s="89"/>
      <c r="P163" s="93" t="s">
        <v>27</v>
      </c>
      <c r="Q163" s="94">
        <v>3.5</v>
      </c>
      <c r="R163" s="94">
        <v>1.5</v>
      </c>
      <c r="S163" s="95" t="s">
        <v>26</v>
      </c>
      <c r="T163" s="89"/>
      <c r="U163" s="89"/>
      <c r="V163" s="89" t="s">
        <v>658</v>
      </c>
      <c r="W163" s="89"/>
    </row>
    <row r="164" spans="1:23">
      <c r="A164" s="26">
        <v>157</v>
      </c>
      <c r="B164" s="154">
        <v>73</v>
      </c>
      <c r="C164" s="58" t="s">
        <v>664</v>
      </c>
      <c r="D164" s="71" t="s">
        <v>17</v>
      </c>
      <c r="E164" s="117">
        <v>12</v>
      </c>
      <c r="F164" s="71" t="s">
        <v>18</v>
      </c>
      <c r="G164" s="116">
        <v>357</v>
      </c>
      <c r="H164" s="89"/>
      <c r="I164" s="99"/>
      <c r="J164" s="111"/>
      <c r="K164" s="99"/>
      <c r="L164" s="89"/>
      <c r="M164" s="89"/>
      <c r="N164" s="89" t="s">
        <v>496</v>
      </c>
      <c r="O164" s="89"/>
      <c r="P164" s="93" t="s">
        <v>27</v>
      </c>
      <c r="Q164" s="94">
        <v>3.5</v>
      </c>
      <c r="R164" s="94">
        <v>1.5</v>
      </c>
      <c r="S164" s="95" t="s">
        <v>26</v>
      </c>
      <c r="T164" s="89"/>
      <c r="U164" s="89"/>
      <c r="V164" s="89" t="s">
        <v>658</v>
      </c>
      <c r="W164" s="89"/>
    </row>
    <row r="165" spans="1:23">
      <c r="A165" s="26">
        <v>158</v>
      </c>
      <c r="B165" s="156">
        <v>73</v>
      </c>
      <c r="C165" s="58" t="s">
        <v>47</v>
      </c>
      <c r="D165" s="71" t="s">
        <v>17</v>
      </c>
      <c r="E165" s="117">
        <v>12</v>
      </c>
      <c r="F165" s="71" t="s">
        <v>18</v>
      </c>
      <c r="G165" s="116">
        <v>357</v>
      </c>
      <c r="H165" s="89"/>
      <c r="I165" s="99"/>
      <c r="J165" s="111"/>
      <c r="K165" s="99"/>
      <c r="L165" s="89"/>
      <c r="M165" s="89"/>
      <c r="N165" s="89" t="s">
        <v>488</v>
      </c>
      <c r="O165" s="89"/>
      <c r="P165" s="93" t="s">
        <v>27</v>
      </c>
      <c r="Q165" s="94">
        <v>3.5</v>
      </c>
      <c r="R165" s="94">
        <v>1.5</v>
      </c>
      <c r="S165" s="95" t="s">
        <v>221</v>
      </c>
      <c r="T165" s="89"/>
      <c r="U165" s="89"/>
      <c r="V165" s="89" t="s">
        <v>658</v>
      </c>
      <c r="W165" s="89"/>
    </row>
    <row r="166" spans="1:23">
      <c r="A166" s="26">
        <v>159</v>
      </c>
      <c r="B166" s="89">
        <v>74</v>
      </c>
      <c r="C166" s="58" t="s">
        <v>47</v>
      </c>
      <c r="D166" s="71" t="s">
        <v>17</v>
      </c>
      <c r="E166" s="117">
        <v>12</v>
      </c>
      <c r="F166" s="71" t="s">
        <v>18</v>
      </c>
      <c r="G166" s="116">
        <v>853</v>
      </c>
      <c r="H166" s="89" t="s">
        <v>17</v>
      </c>
      <c r="I166" s="91" t="s">
        <v>665</v>
      </c>
      <c r="J166" s="92" t="s">
        <v>18</v>
      </c>
      <c r="K166" s="91">
        <v>690</v>
      </c>
      <c r="L166" s="89"/>
      <c r="M166" s="89"/>
      <c r="N166" s="89" t="s">
        <v>488</v>
      </c>
      <c r="O166" s="89"/>
      <c r="P166" s="93" t="s">
        <v>27</v>
      </c>
      <c r="Q166" s="94">
        <v>5.5</v>
      </c>
      <c r="R166" s="94">
        <v>3</v>
      </c>
      <c r="S166" s="95" t="s">
        <v>48</v>
      </c>
      <c r="T166" s="89"/>
      <c r="U166" s="89"/>
      <c r="V166" s="89" t="s">
        <v>658</v>
      </c>
      <c r="W166" s="89"/>
    </row>
    <row r="167" spans="1:23">
      <c r="A167" s="26">
        <v>160</v>
      </c>
      <c r="B167" s="89"/>
      <c r="C167" s="58" t="s">
        <v>666</v>
      </c>
      <c r="D167" s="71" t="s">
        <v>17</v>
      </c>
      <c r="E167" s="117">
        <v>12</v>
      </c>
      <c r="F167" s="71" t="s">
        <v>18</v>
      </c>
      <c r="G167" s="116">
        <v>885</v>
      </c>
      <c r="H167" s="89"/>
      <c r="I167" s="91"/>
      <c r="J167" s="92"/>
      <c r="K167" s="91"/>
      <c r="L167" s="89"/>
      <c r="M167" s="89"/>
      <c r="N167" s="142" t="s">
        <v>488</v>
      </c>
      <c r="O167" s="89"/>
      <c r="P167" s="93"/>
      <c r="Q167" s="94"/>
      <c r="R167" s="94"/>
      <c r="S167" s="153" t="s">
        <v>882</v>
      </c>
      <c r="T167" s="89"/>
      <c r="U167" s="89"/>
      <c r="V167" s="89" t="s">
        <v>658</v>
      </c>
      <c r="W167" s="89"/>
    </row>
    <row r="168" spans="1:23">
      <c r="A168" s="26">
        <v>161</v>
      </c>
      <c r="B168" s="89">
        <v>75</v>
      </c>
      <c r="C168" s="58" t="s">
        <v>667</v>
      </c>
      <c r="D168" s="71" t="s">
        <v>17</v>
      </c>
      <c r="E168" s="117">
        <v>13</v>
      </c>
      <c r="F168" s="71" t="s">
        <v>18</v>
      </c>
      <c r="G168" s="117" t="s">
        <v>483</v>
      </c>
      <c r="H168" s="89"/>
      <c r="I168" s="99"/>
      <c r="J168" s="111"/>
      <c r="K168" s="99"/>
      <c r="L168" s="89"/>
      <c r="M168" s="89"/>
      <c r="N168" s="89" t="s">
        <v>496</v>
      </c>
      <c r="O168" s="89"/>
      <c r="P168" s="93"/>
      <c r="Q168" s="94"/>
      <c r="R168" s="94"/>
      <c r="S168" s="95"/>
      <c r="T168" s="89"/>
      <c r="U168" s="89"/>
      <c r="V168" s="89" t="s">
        <v>658</v>
      </c>
      <c r="W168" s="89"/>
    </row>
    <row r="169" spans="1:23">
      <c r="A169" s="26">
        <v>162</v>
      </c>
      <c r="B169" s="89">
        <v>76</v>
      </c>
      <c r="C169" s="58" t="s">
        <v>668</v>
      </c>
      <c r="D169" s="71" t="s">
        <v>17</v>
      </c>
      <c r="E169" s="117">
        <v>13</v>
      </c>
      <c r="F169" s="71" t="s">
        <v>18</v>
      </c>
      <c r="G169" s="116">
        <v>248</v>
      </c>
      <c r="H169" s="89"/>
      <c r="I169" s="99"/>
      <c r="J169" s="111"/>
      <c r="K169" s="99"/>
      <c r="L169" s="89"/>
      <c r="M169" s="89"/>
      <c r="N169" s="89" t="s">
        <v>496</v>
      </c>
      <c r="O169" s="89"/>
      <c r="P169" s="93"/>
      <c r="Q169" s="94"/>
      <c r="R169" s="94"/>
      <c r="S169" s="95"/>
      <c r="T169" s="89"/>
      <c r="U169" s="89"/>
      <c r="V169" s="89" t="s">
        <v>658</v>
      </c>
      <c r="W169" s="89"/>
    </row>
    <row r="170" spans="1:23">
      <c r="A170" s="26">
        <v>163</v>
      </c>
      <c r="B170" s="89">
        <v>77</v>
      </c>
      <c r="C170" s="58" t="s">
        <v>669</v>
      </c>
      <c r="D170" s="71" t="s">
        <v>17</v>
      </c>
      <c r="E170" s="117">
        <v>13</v>
      </c>
      <c r="F170" s="71" t="s">
        <v>18</v>
      </c>
      <c r="G170" s="116">
        <v>354</v>
      </c>
      <c r="H170" s="89"/>
      <c r="I170" s="99"/>
      <c r="J170" s="111"/>
      <c r="K170" s="99"/>
      <c r="L170" s="89"/>
      <c r="M170" s="89"/>
      <c r="N170" s="89" t="s">
        <v>514</v>
      </c>
      <c r="O170" s="89"/>
      <c r="P170" s="93"/>
      <c r="Q170" s="94"/>
      <c r="R170" s="94"/>
      <c r="S170" s="95"/>
      <c r="T170" s="89"/>
      <c r="U170" s="89"/>
      <c r="V170" s="89" t="s">
        <v>658</v>
      </c>
      <c r="W170" s="89"/>
    </row>
    <row r="171" spans="1:23">
      <c r="A171" s="26">
        <v>164</v>
      </c>
      <c r="B171" s="89">
        <v>78</v>
      </c>
      <c r="C171" s="58" t="s">
        <v>670</v>
      </c>
      <c r="D171" s="71" t="s">
        <v>17</v>
      </c>
      <c r="E171" s="117">
        <v>13</v>
      </c>
      <c r="F171" s="71" t="s">
        <v>18</v>
      </c>
      <c r="G171" s="116">
        <v>558</v>
      </c>
      <c r="H171" s="89" t="s">
        <v>17</v>
      </c>
      <c r="I171" s="91" t="s">
        <v>532</v>
      </c>
      <c r="J171" s="92" t="s">
        <v>18</v>
      </c>
      <c r="K171" s="91">
        <v>360</v>
      </c>
      <c r="L171" s="89"/>
      <c r="M171" s="89"/>
      <c r="N171" s="89"/>
      <c r="O171" s="89"/>
      <c r="P171" s="93"/>
      <c r="Q171" s="94"/>
      <c r="R171" s="94"/>
      <c r="S171" s="95" t="s">
        <v>525</v>
      </c>
      <c r="T171" s="89"/>
      <c r="U171" s="89"/>
      <c r="V171" s="89" t="s">
        <v>658</v>
      </c>
      <c r="W171" s="142" t="s">
        <v>866</v>
      </c>
    </row>
    <row r="172" spans="1:23" ht="18.75" customHeight="1">
      <c r="A172" s="26">
        <v>165</v>
      </c>
      <c r="B172" s="154">
        <v>79</v>
      </c>
      <c r="C172" s="58" t="s">
        <v>671</v>
      </c>
      <c r="D172" s="71" t="s">
        <v>17</v>
      </c>
      <c r="E172" s="117">
        <v>13</v>
      </c>
      <c r="F172" s="71" t="s">
        <v>18</v>
      </c>
      <c r="G172" s="116">
        <v>656</v>
      </c>
      <c r="H172" s="89"/>
      <c r="I172" s="99"/>
      <c r="J172" s="111"/>
      <c r="K172" s="99"/>
      <c r="L172" s="89"/>
      <c r="M172" s="89"/>
      <c r="N172" s="89" t="s">
        <v>496</v>
      </c>
      <c r="O172" s="89"/>
      <c r="P172" s="93"/>
      <c r="Q172" s="94"/>
      <c r="R172" s="94"/>
      <c r="S172" s="95"/>
      <c r="T172" s="89"/>
      <c r="U172" s="89"/>
      <c r="V172" s="89" t="s">
        <v>658</v>
      </c>
      <c r="W172" s="89"/>
    </row>
    <row r="173" spans="1:23" s="109" customFormat="1">
      <c r="A173" s="145">
        <v>166</v>
      </c>
      <c r="B173" s="186">
        <v>79</v>
      </c>
      <c r="C173" s="100" t="s">
        <v>47</v>
      </c>
      <c r="D173" s="101" t="s">
        <v>17</v>
      </c>
      <c r="E173" s="102">
        <v>13</v>
      </c>
      <c r="F173" s="101" t="s">
        <v>18</v>
      </c>
      <c r="G173" s="101">
        <v>656</v>
      </c>
      <c r="H173" s="100"/>
      <c r="I173" s="104"/>
      <c r="J173" s="124"/>
      <c r="K173" s="104"/>
      <c r="L173" s="100"/>
      <c r="M173" s="100"/>
      <c r="N173" s="100" t="s">
        <v>488</v>
      </c>
      <c r="O173" s="100"/>
      <c r="P173" s="106" t="s">
        <v>27</v>
      </c>
      <c r="Q173" s="107">
        <v>3.5</v>
      </c>
      <c r="R173" s="107">
        <v>1.5</v>
      </c>
      <c r="S173" s="108" t="s">
        <v>48</v>
      </c>
      <c r="T173" s="100"/>
      <c r="U173" s="100"/>
      <c r="V173" s="100" t="s">
        <v>658</v>
      </c>
      <c r="W173" s="139" t="s">
        <v>931</v>
      </c>
    </row>
    <row r="174" spans="1:23">
      <c r="A174" s="26">
        <v>167</v>
      </c>
      <c r="B174" s="156">
        <v>79</v>
      </c>
      <c r="C174" s="58" t="s">
        <v>672</v>
      </c>
      <c r="D174" s="71" t="s">
        <v>17</v>
      </c>
      <c r="E174" s="117">
        <v>13</v>
      </c>
      <c r="F174" s="71" t="s">
        <v>18</v>
      </c>
      <c r="G174" s="116">
        <v>656</v>
      </c>
      <c r="H174" s="89"/>
      <c r="I174" s="99"/>
      <c r="J174" s="111"/>
      <c r="K174" s="99"/>
      <c r="L174" s="89"/>
      <c r="M174" s="89"/>
      <c r="N174" s="89" t="s">
        <v>496</v>
      </c>
      <c r="O174" s="89"/>
      <c r="P174" s="93" t="s">
        <v>27</v>
      </c>
      <c r="Q174" s="94">
        <v>6.5</v>
      </c>
      <c r="R174" s="94">
        <v>5.5</v>
      </c>
      <c r="S174" s="95" t="s">
        <v>30</v>
      </c>
      <c r="T174" s="89"/>
      <c r="U174" s="89"/>
      <c r="V174" s="89" t="s">
        <v>658</v>
      </c>
      <c r="W174" s="89"/>
    </row>
    <row r="175" spans="1:23" s="88" customFormat="1">
      <c r="A175" s="26">
        <v>168</v>
      </c>
      <c r="B175" s="59">
        <v>80</v>
      </c>
      <c r="C175" s="59" t="s">
        <v>673</v>
      </c>
      <c r="D175" s="80" t="s">
        <v>17</v>
      </c>
      <c r="E175" s="110">
        <v>13</v>
      </c>
      <c r="F175" s="80" t="s">
        <v>18</v>
      </c>
      <c r="G175" s="80">
        <v>795</v>
      </c>
      <c r="H175" s="59" t="s">
        <v>17</v>
      </c>
      <c r="I175" s="83" t="s">
        <v>532</v>
      </c>
      <c r="J175" s="84" t="s">
        <v>18</v>
      </c>
      <c r="K175" s="83">
        <v>568</v>
      </c>
      <c r="L175" s="59"/>
      <c r="M175" s="59"/>
      <c r="N175" s="59" t="s">
        <v>496</v>
      </c>
      <c r="O175" s="59"/>
      <c r="P175" s="85" t="s">
        <v>27</v>
      </c>
      <c r="Q175" s="86">
        <v>6.5</v>
      </c>
      <c r="R175" s="86">
        <v>5.5</v>
      </c>
      <c r="S175" s="87" t="s">
        <v>30</v>
      </c>
      <c r="T175" s="59"/>
      <c r="U175" s="59"/>
      <c r="V175" s="59" t="s">
        <v>658</v>
      </c>
      <c r="W175" s="59"/>
    </row>
    <row r="176" spans="1:23">
      <c r="A176" s="26">
        <v>169</v>
      </c>
      <c r="B176" s="89">
        <v>81</v>
      </c>
      <c r="C176" s="58" t="s">
        <v>674</v>
      </c>
      <c r="D176" s="71" t="s">
        <v>17</v>
      </c>
      <c r="E176" s="117">
        <v>13</v>
      </c>
      <c r="F176" s="71" t="s">
        <v>18</v>
      </c>
      <c r="G176" s="116">
        <v>834</v>
      </c>
      <c r="H176" s="89"/>
      <c r="I176" s="99"/>
      <c r="J176" s="111"/>
      <c r="K176" s="99"/>
      <c r="L176" s="89"/>
      <c r="M176" s="89"/>
      <c r="N176" s="89" t="s">
        <v>496</v>
      </c>
      <c r="O176" s="89"/>
      <c r="P176" s="93"/>
      <c r="Q176" s="94"/>
      <c r="R176" s="94"/>
      <c r="S176" s="153" t="s">
        <v>882</v>
      </c>
      <c r="T176" s="89"/>
      <c r="U176" s="89"/>
      <c r="V176" s="89" t="s">
        <v>658</v>
      </c>
      <c r="W176" s="89"/>
    </row>
    <row r="177" spans="1:23">
      <c r="A177" s="26">
        <v>170</v>
      </c>
      <c r="B177" s="89">
        <v>82</v>
      </c>
      <c r="C177" s="58" t="s">
        <v>675</v>
      </c>
      <c r="D177" s="71" t="s">
        <v>17</v>
      </c>
      <c r="E177" s="117">
        <v>14</v>
      </c>
      <c r="F177" s="71" t="s">
        <v>18</v>
      </c>
      <c r="G177" s="117" t="s">
        <v>654</v>
      </c>
      <c r="H177" s="89"/>
      <c r="I177" s="99"/>
      <c r="J177" s="111"/>
      <c r="K177" s="99"/>
      <c r="L177" s="89"/>
      <c r="M177" s="89"/>
      <c r="N177" s="89" t="s">
        <v>488</v>
      </c>
      <c r="O177" s="89"/>
      <c r="P177" s="93" t="s">
        <v>27</v>
      </c>
      <c r="Q177" s="94">
        <v>2</v>
      </c>
      <c r="R177" s="94">
        <v>2</v>
      </c>
      <c r="S177" s="95" t="s">
        <v>525</v>
      </c>
      <c r="T177" s="89"/>
      <c r="U177" s="89"/>
      <c r="V177" s="89" t="s">
        <v>658</v>
      </c>
      <c r="W177" s="89"/>
    </row>
    <row r="178" spans="1:23">
      <c r="A178" s="26">
        <v>171</v>
      </c>
      <c r="B178" s="154">
        <v>83</v>
      </c>
      <c r="C178" s="58" t="s">
        <v>676</v>
      </c>
      <c r="D178" s="71" t="s">
        <v>17</v>
      </c>
      <c r="E178" s="117">
        <v>14</v>
      </c>
      <c r="F178" s="71" t="s">
        <v>18</v>
      </c>
      <c r="G178" s="116">
        <v>350</v>
      </c>
      <c r="H178" s="89"/>
      <c r="I178" s="99"/>
      <c r="J178" s="111"/>
      <c r="K178" s="99"/>
      <c r="L178" s="89"/>
      <c r="M178" s="89"/>
      <c r="N178" s="89" t="s">
        <v>496</v>
      </c>
      <c r="O178" s="89"/>
      <c r="P178" s="93"/>
      <c r="Q178" s="94"/>
      <c r="R178" s="94"/>
      <c r="S178" s="95"/>
      <c r="T178" s="89"/>
      <c r="U178" s="89"/>
      <c r="V178" s="89" t="s">
        <v>658</v>
      </c>
      <c r="W178" s="89"/>
    </row>
    <row r="179" spans="1:23">
      <c r="A179" s="26">
        <v>172</v>
      </c>
      <c r="B179" s="156">
        <v>83</v>
      </c>
      <c r="C179" s="58" t="s">
        <v>675</v>
      </c>
      <c r="D179" s="71" t="s">
        <v>17</v>
      </c>
      <c r="E179" s="117">
        <v>14</v>
      </c>
      <c r="F179" s="71" t="s">
        <v>18</v>
      </c>
      <c r="G179" s="116">
        <v>350</v>
      </c>
      <c r="H179" s="89"/>
      <c r="I179" s="99"/>
      <c r="J179" s="111"/>
      <c r="K179" s="99"/>
      <c r="L179" s="89"/>
      <c r="M179" s="89"/>
      <c r="N179" s="89" t="s">
        <v>488</v>
      </c>
      <c r="O179" s="89"/>
      <c r="P179" s="93" t="s">
        <v>27</v>
      </c>
      <c r="Q179" s="94">
        <v>1.5</v>
      </c>
      <c r="R179" s="94">
        <v>1.5</v>
      </c>
      <c r="S179" s="95" t="s">
        <v>525</v>
      </c>
      <c r="T179" s="89"/>
      <c r="U179" s="89"/>
      <c r="V179" s="89" t="s">
        <v>658</v>
      </c>
      <c r="W179" s="89"/>
    </row>
    <row r="180" spans="1:23">
      <c r="A180" s="26">
        <v>173</v>
      </c>
      <c r="B180" s="89">
        <v>84</v>
      </c>
      <c r="C180" s="58" t="s">
        <v>675</v>
      </c>
      <c r="D180" s="71" t="s">
        <v>17</v>
      </c>
      <c r="E180" s="117">
        <v>14</v>
      </c>
      <c r="F180" s="71" t="s">
        <v>18</v>
      </c>
      <c r="G180" s="116">
        <v>764</v>
      </c>
      <c r="H180" s="89"/>
      <c r="I180" s="99"/>
      <c r="J180" s="111"/>
      <c r="K180" s="99"/>
      <c r="L180" s="89"/>
      <c r="M180" s="89"/>
      <c r="N180" s="89" t="s">
        <v>488</v>
      </c>
      <c r="O180" s="89"/>
      <c r="P180" s="93" t="s">
        <v>27</v>
      </c>
      <c r="Q180" s="94">
        <v>1.5</v>
      </c>
      <c r="R180" s="94">
        <v>1.5</v>
      </c>
      <c r="S180" s="95" t="s">
        <v>525</v>
      </c>
      <c r="T180" s="89"/>
      <c r="U180" s="89"/>
      <c r="V180" s="89" t="s">
        <v>658</v>
      </c>
      <c r="W180" s="89"/>
    </row>
    <row r="181" spans="1:23">
      <c r="A181" s="26">
        <v>174</v>
      </c>
      <c r="B181" s="89">
        <v>85</v>
      </c>
      <c r="C181" s="58" t="s">
        <v>677</v>
      </c>
      <c r="D181" s="71" t="s">
        <v>17</v>
      </c>
      <c r="E181" s="117">
        <v>14</v>
      </c>
      <c r="F181" s="71" t="s">
        <v>18</v>
      </c>
      <c r="G181" s="116">
        <v>807</v>
      </c>
      <c r="H181" s="89"/>
      <c r="I181" s="99"/>
      <c r="J181" s="111"/>
      <c r="K181" s="99"/>
      <c r="L181" s="89"/>
      <c r="M181" s="89"/>
      <c r="N181" s="89" t="s">
        <v>496</v>
      </c>
      <c r="O181" s="89"/>
      <c r="P181" s="93" t="s">
        <v>27</v>
      </c>
      <c r="Q181" s="94">
        <v>2.5</v>
      </c>
      <c r="R181" s="94">
        <v>2.5</v>
      </c>
      <c r="S181" s="95" t="s">
        <v>26</v>
      </c>
      <c r="T181" s="89"/>
      <c r="U181" s="89"/>
      <c r="V181" s="89" t="s">
        <v>658</v>
      </c>
      <c r="W181" s="89"/>
    </row>
    <row r="182" spans="1:23">
      <c r="A182" s="26">
        <v>175</v>
      </c>
      <c r="B182" s="89">
        <v>86</v>
      </c>
      <c r="C182" s="58" t="s">
        <v>678</v>
      </c>
      <c r="D182" s="71" t="s">
        <v>17</v>
      </c>
      <c r="E182" s="117">
        <v>14</v>
      </c>
      <c r="F182" s="71" t="s">
        <v>18</v>
      </c>
      <c r="G182" s="116">
        <v>845</v>
      </c>
      <c r="H182" s="89" t="s">
        <v>17</v>
      </c>
      <c r="I182" s="91" t="s">
        <v>679</v>
      </c>
      <c r="J182" s="92" t="s">
        <v>18</v>
      </c>
      <c r="K182" s="91">
        <v>691</v>
      </c>
      <c r="L182" s="89"/>
      <c r="M182" s="89"/>
      <c r="N182" s="89"/>
      <c r="O182" s="89"/>
      <c r="P182" s="93"/>
      <c r="Q182" s="94"/>
      <c r="R182" s="94"/>
      <c r="S182" s="95" t="s">
        <v>525</v>
      </c>
      <c r="T182" s="89"/>
      <c r="U182" s="89"/>
      <c r="V182" s="89" t="s">
        <v>658</v>
      </c>
      <c r="W182" s="142" t="s">
        <v>867</v>
      </c>
    </row>
    <row r="183" spans="1:23" s="109" customFormat="1">
      <c r="A183" s="26">
        <v>176</v>
      </c>
      <c r="B183" s="100">
        <v>87</v>
      </c>
      <c r="C183" s="100" t="s">
        <v>680</v>
      </c>
      <c r="D183" s="101" t="s">
        <v>17</v>
      </c>
      <c r="E183" s="102">
        <v>14</v>
      </c>
      <c r="F183" s="101" t="s">
        <v>18</v>
      </c>
      <c r="G183" s="101">
        <v>877</v>
      </c>
      <c r="H183" s="100" t="s">
        <v>17</v>
      </c>
      <c r="I183" s="123" t="s">
        <v>679</v>
      </c>
      <c r="J183" s="105" t="s">
        <v>18</v>
      </c>
      <c r="K183" s="123">
        <v>700</v>
      </c>
      <c r="L183" s="100"/>
      <c r="M183" s="100"/>
      <c r="N183" s="100" t="s">
        <v>488</v>
      </c>
      <c r="O183" s="100"/>
      <c r="P183" s="106" t="s">
        <v>27</v>
      </c>
      <c r="Q183" s="107">
        <v>3.5</v>
      </c>
      <c r="R183" s="107">
        <v>1.5</v>
      </c>
      <c r="S183" s="108" t="s">
        <v>26</v>
      </c>
      <c r="T183" s="100"/>
      <c r="U183" s="100"/>
      <c r="V183" s="100" t="s">
        <v>681</v>
      </c>
      <c r="W183" s="139" t="s">
        <v>932</v>
      </c>
    </row>
    <row r="184" spans="1:23" s="109" customFormat="1">
      <c r="A184" s="26">
        <v>177</v>
      </c>
      <c r="B184" s="100">
        <v>88</v>
      </c>
      <c r="C184" s="100" t="s">
        <v>682</v>
      </c>
      <c r="D184" s="101" t="s">
        <v>17</v>
      </c>
      <c r="E184" s="102">
        <v>15</v>
      </c>
      <c r="F184" s="101" t="s">
        <v>18</v>
      </c>
      <c r="G184" s="102" t="s">
        <v>683</v>
      </c>
      <c r="H184" s="100" t="s">
        <v>17</v>
      </c>
      <c r="I184" s="123" t="s">
        <v>679</v>
      </c>
      <c r="J184" s="105" t="s">
        <v>18</v>
      </c>
      <c r="K184" s="123">
        <v>870</v>
      </c>
      <c r="L184" s="100"/>
      <c r="M184" s="100"/>
      <c r="N184" s="100" t="s">
        <v>488</v>
      </c>
      <c r="O184" s="100"/>
      <c r="P184" s="106" t="s">
        <v>27</v>
      </c>
      <c r="Q184" s="107">
        <v>5.5</v>
      </c>
      <c r="R184" s="107">
        <v>3.5</v>
      </c>
      <c r="S184" s="108" t="s">
        <v>48</v>
      </c>
      <c r="T184" s="100"/>
      <c r="U184" s="100"/>
      <c r="V184" s="100" t="s">
        <v>681</v>
      </c>
      <c r="W184" s="139" t="s">
        <v>932</v>
      </c>
    </row>
    <row r="185" spans="1:23" s="109" customFormat="1">
      <c r="A185" s="145">
        <v>178</v>
      </c>
      <c r="B185" s="100">
        <v>89</v>
      </c>
      <c r="C185" s="100" t="s">
        <v>684</v>
      </c>
      <c r="D185" s="101" t="s">
        <v>17</v>
      </c>
      <c r="E185" s="102">
        <v>15</v>
      </c>
      <c r="F185" s="101" t="s">
        <v>18</v>
      </c>
      <c r="G185" s="101">
        <v>460</v>
      </c>
      <c r="H185" s="100"/>
      <c r="I185" s="104"/>
      <c r="J185" s="124"/>
      <c r="K185" s="104"/>
      <c r="L185" s="100"/>
      <c r="M185" s="100"/>
      <c r="N185" s="100" t="s">
        <v>496</v>
      </c>
      <c r="O185" s="100"/>
      <c r="P185" s="106"/>
      <c r="Q185" s="107"/>
      <c r="R185" s="107"/>
      <c r="S185" s="187" t="s">
        <v>882</v>
      </c>
      <c r="T185" s="100"/>
      <c r="U185" s="100"/>
      <c r="V185" s="100" t="s">
        <v>685</v>
      </c>
      <c r="W185" s="139" t="s">
        <v>931</v>
      </c>
    </row>
    <row r="186" spans="1:23" s="88" customFormat="1">
      <c r="A186" s="26">
        <v>179</v>
      </c>
      <c r="B186" s="59">
        <v>90</v>
      </c>
      <c r="C186" s="59" t="s">
        <v>686</v>
      </c>
      <c r="D186" s="80" t="s">
        <v>17</v>
      </c>
      <c r="E186" s="110">
        <v>15</v>
      </c>
      <c r="F186" s="80" t="s">
        <v>18</v>
      </c>
      <c r="G186" s="80">
        <v>507</v>
      </c>
      <c r="H186" s="59" t="s">
        <v>17</v>
      </c>
      <c r="I186" s="83" t="s">
        <v>559</v>
      </c>
      <c r="J186" s="84" t="s">
        <v>18</v>
      </c>
      <c r="K186" s="83">
        <v>287</v>
      </c>
      <c r="L186" s="59"/>
      <c r="M186" s="59"/>
      <c r="N186" s="59" t="s">
        <v>488</v>
      </c>
      <c r="O186" s="59"/>
      <c r="P186" s="85" t="s">
        <v>27</v>
      </c>
      <c r="Q186" s="86">
        <v>5.5</v>
      </c>
      <c r="R186" s="86">
        <v>3.5</v>
      </c>
      <c r="S186" s="87" t="s">
        <v>30</v>
      </c>
      <c r="T186" s="59"/>
      <c r="U186" s="59"/>
      <c r="V186" s="59" t="s">
        <v>681</v>
      </c>
      <c r="W186" s="59"/>
    </row>
    <row r="187" spans="1:23">
      <c r="A187" s="26">
        <v>180</v>
      </c>
      <c r="B187" s="89">
        <v>91</v>
      </c>
      <c r="C187" s="58" t="s">
        <v>687</v>
      </c>
      <c r="D187" s="71" t="s">
        <v>17</v>
      </c>
      <c r="E187" s="117">
        <v>16</v>
      </c>
      <c r="F187" s="71" t="s">
        <v>18</v>
      </c>
      <c r="G187" s="116">
        <v>158</v>
      </c>
      <c r="H187" s="89"/>
      <c r="I187" s="99"/>
      <c r="J187" s="111"/>
      <c r="K187" s="99"/>
      <c r="L187" s="89"/>
      <c r="M187" s="89"/>
      <c r="N187" s="89" t="s">
        <v>496</v>
      </c>
      <c r="O187" s="89"/>
      <c r="P187" s="93" t="s">
        <v>27</v>
      </c>
      <c r="Q187" s="94">
        <v>3.5</v>
      </c>
      <c r="R187" s="94">
        <v>1.5</v>
      </c>
      <c r="S187" s="95" t="s">
        <v>26</v>
      </c>
      <c r="T187" s="89"/>
      <c r="U187" s="89"/>
      <c r="V187" s="89" t="s">
        <v>685</v>
      </c>
      <c r="W187" s="89"/>
    </row>
    <row r="188" spans="1:23">
      <c r="A188" s="26">
        <v>181</v>
      </c>
      <c r="B188" s="89">
        <v>92</v>
      </c>
      <c r="C188" s="58" t="s">
        <v>688</v>
      </c>
      <c r="D188" s="71" t="s">
        <v>17</v>
      </c>
      <c r="E188" s="117">
        <v>16</v>
      </c>
      <c r="F188" s="71" t="s">
        <v>18</v>
      </c>
      <c r="G188" s="116">
        <v>235</v>
      </c>
      <c r="H188" s="89"/>
      <c r="I188" s="99"/>
      <c r="J188" s="111"/>
      <c r="K188" s="99"/>
      <c r="L188" s="89"/>
      <c r="M188" s="89"/>
      <c r="N188" s="89" t="s">
        <v>488</v>
      </c>
      <c r="O188" s="89"/>
      <c r="P188" s="93"/>
      <c r="Q188" s="94"/>
      <c r="R188" s="94"/>
      <c r="S188" s="153" t="s">
        <v>882</v>
      </c>
      <c r="T188" s="89"/>
      <c r="U188" s="89"/>
      <c r="V188" s="89" t="s">
        <v>681</v>
      </c>
      <c r="W188" s="89"/>
    </row>
    <row r="189" spans="1:23">
      <c r="A189" s="26">
        <v>182</v>
      </c>
      <c r="B189" s="89">
        <v>93</v>
      </c>
      <c r="C189" s="58" t="s">
        <v>689</v>
      </c>
      <c r="D189" s="71" t="s">
        <v>17</v>
      </c>
      <c r="E189" s="117">
        <v>16</v>
      </c>
      <c r="F189" s="71" t="s">
        <v>18</v>
      </c>
      <c r="G189" s="116">
        <v>350</v>
      </c>
      <c r="H189" s="89"/>
      <c r="I189" s="99"/>
      <c r="J189" s="111"/>
      <c r="K189" s="99"/>
      <c r="L189" s="89"/>
      <c r="M189" s="89"/>
      <c r="N189" s="89" t="s">
        <v>496</v>
      </c>
      <c r="O189" s="89"/>
      <c r="P189" s="93"/>
      <c r="Q189" s="94"/>
      <c r="R189" s="94"/>
      <c r="S189" s="95"/>
      <c r="T189" s="89"/>
      <c r="U189" s="89"/>
      <c r="V189" s="89" t="s">
        <v>685</v>
      </c>
      <c r="W189" s="89"/>
    </row>
    <row r="190" spans="1:23">
      <c r="A190" s="26">
        <v>183</v>
      </c>
      <c r="B190" s="89">
        <v>94</v>
      </c>
      <c r="C190" s="58" t="s">
        <v>47</v>
      </c>
      <c r="D190" s="71" t="s">
        <v>17</v>
      </c>
      <c r="E190" s="117">
        <v>16</v>
      </c>
      <c r="F190" s="71" t="s">
        <v>18</v>
      </c>
      <c r="G190" s="116">
        <v>889</v>
      </c>
      <c r="H190" s="89"/>
      <c r="I190" s="99"/>
      <c r="J190" s="111"/>
      <c r="K190" s="99"/>
      <c r="L190" s="89"/>
      <c r="M190" s="89"/>
      <c r="N190" s="89" t="s">
        <v>496</v>
      </c>
      <c r="O190" s="89"/>
      <c r="P190" s="93" t="s">
        <v>27</v>
      </c>
      <c r="Q190" s="94">
        <v>3.5</v>
      </c>
      <c r="R190" s="94">
        <v>1.5</v>
      </c>
      <c r="S190" s="95" t="s">
        <v>26</v>
      </c>
      <c r="T190" s="89"/>
      <c r="U190" s="89"/>
      <c r="V190" s="89" t="s">
        <v>685</v>
      </c>
      <c r="W190" s="89"/>
    </row>
    <row r="191" spans="1:23">
      <c r="A191" s="26">
        <v>184</v>
      </c>
      <c r="B191" s="89">
        <v>95</v>
      </c>
      <c r="C191" s="58" t="s">
        <v>690</v>
      </c>
      <c r="D191" s="71" t="s">
        <v>17</v>
      </c>
      <c r="E191" s="117">
        <v>17</v>
      </c>
      <c r="F191" s="71" t="s">
        <v>18</v>
      </c>
      <c r="G191" s="117" t="s">
        <v>483</v>
      </c>
      <c r="H191" s="89"/>
      <c r="I191" s="99"/>
      <c r="J191" s="111"/>
      <c r="K191" s="99"/>
      <c r="L191" s="89"/>
      <c r="M191" s="89"/>
      <c r="N191" s="89" t="s">
        <v>488</v>
      </c>
      <c r="O191" s="89"/>
      <c r="P191" s="93" t="s">
        <v>27</v>
      </c>
      <c r="Q191" s="94">
        <v>5.5</v>
      </c>
      <c r="R191" s="94">
        <v>3.5</v>
      </c>
      <c r="S191" s="95" t="s">
        <v>48</v>
      </c>
      <c r="T191" s="89"/>
      <c r="U191" s="89"/>
      <c r="V191" s="89" t="s">
        <v>681</v>
      </c>
      <c r="W191" s="89"/>
    </row>
    <row r="192" spans="1:23" s="88" customFormat="1">
      <c r="A192" s="26">
        <v>185</v>
      </c>
      <c r="B192" s="59">
        <v>96</v>
      </c>
      <c r="C192" s="59" t="s">
        <v>691</v>
      </c>
      <c r="D192" s="80" t="s">
        <v>17</v>
      </c>
      <c r="E192" s="110">
        <v>17</v>
      </c>
      <c r="F192" s="80" t="s">
        <v>18</v>
      </c>
      <c r="G192" s="80">
        <v>341</v>
      </c>
      <c r="H192" s="60" t="s">
        <v>17</v>
      </c>
      <c r="I192" s="115">
        <v>15</v>
      </c>
      <c r="J192" s="141" t="s">
        <v>18</v>
      </c>
      <c r="K192" s="115">
        <v>389</v>
      </c>
      <c r="L192" s="59"/>
      <c r="M192" s="59"/>
      <c r="N192" s="59" t="s">
        <v>496</v>
      </c>
      <c r="O192" s="59"/>
      <c r="P192" s="85" t="s">
        <v>27</v>
      </c>
      <c r="Q192" s="86">
        <v>7.5</v>
      </c>
      <c r="R192" s="86">
        <v>5.5</v>
      </c>
      <c r="S192" s="87" t="s">
        <v>30</v>
      </c>
      <c r="T192" s="59"/>
      <c r="U192" s="59"/>
      <c r="V192" s="59" t="s">
        <v>685</v>
      </c>
      <c r="W192" s="59"/>
    </row>
    <row r="193" spans="1:23" s="109" customFormat="1">
      <c r="A193" s="26">
        <v>186</v>
      </c>
      <c r="B193" s="100"/>
      <c r="C193" s="139" t="s">
        <v>933</v>
      </c>
      <c r="D193" s="101"/>
      <c r="E193" s="102"/>
      <c r="F193" s="101"/>
      <c r="G193" s="101"/>
      <c r="H193" s="139"/>
      <c r="I193" s="104"/>
      <c r="J193" s="143"/>
      <c r="K193" s="104"/>
      <c r="L193" s="100"/>
      <c r="M193" s="100"/>
      <c r="N193" s="100"/>
      <c r="O193" s="100"/>
      <c r="P193" s="106"/>
      <c r="Q193" s="107"/>
      <c r="R193" s="107"/>
      <c r="S193" s="108"/>
      <c r="T193" s="100"/>
      <c r="U193" s="100"/>
      <c r="V193" s="100"/>
      <c r="W193" s="139" t="s">
        <v>931</v>
      </c>
    </row>
    <row r="194" spans="1:23" s="122" customFormat="1">
      <c r="A194" s="26">
        <v>187</v>
      </c>
      <c r="B194" s="58">
        <v>97</v>
      </c>
      <c r="C194" s="58" t="s">
        <v>692</v>
      </c>
      <c r="D194" s="116" t="s">
        <v>17</v>
      </c>
      <c r="E194" s="117">
        <v>18</v>
      </c>
      <c r="F194" s="116" t="s">
        <v>18</v>
      </c>
      <c r="G194" s="116">
        <v>595</v>
      </c>
      <c r="H194" s="58"/>
      <c r="I194" s="118"/>
      <c r="J194" s="119"/>
      <c r="K194" s="118"/>
      <c r="L194" s="58"/>
      <c r="M194" s="58"/>
      <c r="N194" s="58" t="s">
        <v>496</v>
      </c>
      <c r="O194" s="58"/>
      <c r="P194" s="68" t="s">
        <v>27</v>
      </c>
      <c r="Q194" s="120">
        <v>3.5</v>
      </c>
      <c r="R194" s="120">
        <v>1.5</v>
      </c>
      <c r="S194" s="121" t="s">
        <v>26</v>
      </c>
      <c r="T194" s="58"/>
      <c r="U194" s="58"/>
      <c r="V194" s="58" t="s">
        <v>685</v>
      </c>
      <c r="W194" s="58"/>
    </row>
    <row r="195" spans="1:23" s="109" customFormat="1">
      <c r="A195" s="26">
        <v>188</v>
      </c>
      <c r="B195" s="100"/>
      <c r="C195" s="100" t="s">
        <v>693</v>
      </c>
      <c r="D195" s="101" t="s">
        <v>17</v>
      </c>
      <c r="E195" s="102">
        <v>18</v>
      </c>
      <c r="F195" s="101" t="s">
        <v>18</v>
      </c>
      <c r="G195" s="101">
        <v>600</v>
      </c>
      <c r="H195" s="100" t="s">
        <v>17</v>
      </c>
      <c r="I195" s="123" t="s">
        <v>694</v>
      </c>
      <c r="J195" s="105" t="s">
        <v>18</v>
      </c>
      <c r="K195" s="123">
        <v>875</v>
      </c>
      <c r="L195" s="100"/>
      <c r="M195" s="100"/>
      <c r="N195" s="100" t="s">
        <v>488</v>
      </c>
      <c r="O195" s="100"/>
      <c r="P195" s="106" t="s">
        <v>27</v>
      </c>
      <c r="Q195" s="107">
        <v>3.5</v>
      </c>
      <c r="R195" s="107">
        <v>1.5</v>
      </c>
      <c r="S195" s="108" t="s">
        <v>26</v>
      </c>
      <c r="T195" s="100"/>
      <c r="U195" s="100"/>
      <c r="V195" s="100" t="s">
        <v>695</v>
      </c>
      <c r="W195" s="139" t="s">
        <v>932</v>
      </c>
    </row>
    <row r="196" spans="1:23" s="109" customFormat="1">
      <c r="A196" s="145">
        <v>189</v>
      </c>
      <c r="B196" s="100">
        <v>98</v>
      </c>
      <c r="C196" s="100" t="s">
        <v>696</v>
      </c>
      <c r="D196" s="101" t="s">
        <v>17</v>
      </c>
      <c r="E196" s="102">
        <v>19</v>
      </c>
      <c r="F196" s="101" t="s">
        <v>18</v>
      </c>
      <c r="G196" s="101">
        <v>405</v>
      </c>
      <c r="H196" s="100"/>
      <c r="I196" s="104"/>
      <c r="J196" s="124"/>
      <c r="K196" s="104"/>
      <c r="L196" s="100"/>
      <c r="M196" s="100"/>
      <c r="N196" s="100" t="s">
        <v>496</v>
      </c>
      <c r="O196" s="100"/>
      <c r="P196" s="106" t="s">
        <v>27</v>
      </c>
      <c r="Q196" s="107">
        <v>3.5</v>
      </c>
      <c r="R196" s="107">
        <v>1.5</v>
      </c>
      <c r="S196" s="108" t="s">
        <v>26</v>
      </c>
      <c r="T196" s="100"/>
      <c r="U196" s="100"/>
      <c r="V196" s="100" t="s">
        <v>685</v>
      </c>
      <c r="W196" s="139" t="s">
        <v>931</v>
      </c>
    </row>
    <row r="197" spans="1:23">
      <c r="A197" s="26">
        <v>190</v>
      </c>
      <c r="B197" s="89">
        <v>99</v>
      </c>
      <c r="C197" s="58" t="s">
        <v>697</v>
      </c>
      <c r="D197" s="71" t="s">
        <v>17</v>
      </c>
      <c r="E197" s="117">
        <v>19</v>
      </c>
      <c r="F197" s="71" t="s">
        <v>18</v>
      </c>
      <c r="G197" s="116">
        <v>855</v>
      </c>
      <c r="H197" s="89"/>
      <c r="I197" s="99"/>
      <c r="J197" s="111"/>
      <c r="K197" s="99"/>
      <c r="L197" s="89"/>
      <c r="M197" s="89"/>
      <c r="N197" s="89" t="s">
        <v>488</v>
      </c>
      <c r="O197" s="89"/>
      <c r="P197" s="93"/>
      <c r="Q197" s="94"/>
      <c r="R197" s="94"/>
      <c r="S197" s="95"/>
      <c r="T197" s="89"/>
      <c r="U197" s="89"/>
      <c r="V197" s="89" t="s">
        <v>695</v>
      </c>
      <c r="W197" s="89"/>
    </row>
    <row r="198" spans="1:23">
      <c r="A198" s="26">
        <v>191</v>
      </c>
      <c r="B198" s="89">
        <v>100</v>
      </c>
      <c r="C198" s="58" t="s">
        <v>698</v>
      </c>
      <c r="D198" s="71" t="s">
        <v>17</v>
      </c>
      <c r="E198" s="117">
        <v>19</v>
      </c>
      <c r="F198" s="71" t="s">
        <v>18</v>
      </c>
      <c r="G198" s="116">
        <v>900</v>
      </c>
      <c r="H198" s="89"/>
      <c r="I198" s="99"/>
      <c r="J198" s="111"/>
      <c r="K198" s="99"/>
      <c r="L198" s="89"/>
      <c r="M198" s="89"/>
      <c r="N198" s="89" t="s">
        <v>496</v>
      </c>
      <c r="O198" s="89"/>
      <c r="P198" s="93"/>
      <c r="Q198" s="94"/>
      <c r="R198" s="94"/>
      <c r="S198" s="95"/>
      <c r="T198" s="89"/>
      <c r="U198" s="89"/>
      <c r="V198" s="89" t="s">
        <v>685</v>
      </c>
      <c r="W198" s="89"/>
    </row>
    <row r="199" spans="1:23" s="88" customFormat="1">
      <c r="A199" s="26">
        <v>192</v>
      </c>
      <c r="B199" s="59">
        <v>101</v>
      </c>
      <c r="C199" s="59" t="s">
        <v>699</v>
      </c>
      <c r="D199" s="80" t="s">
        <v>17</v>
      </c>
      <c r="E199" s="110">
        <v>19</v>
      </c>
      <c r="F199" s="80" t="s">
        <v>18</v>
      </c>
      <c r="G199" s="80">
        <v>995</v>
      </c>
      <c r="H199" s="59" t="s">
        <v>17</v>
      </c>
      <c r="I199" s="83" t="s">
        <v>700</v>
      </c>
      <c r="J199" s="84" t="s">
        <v>18</v>
      </c>
      <c r="K199" s="83">
        <v>560</v>
      </c>
      <c r="L199" s="59"/>
      <c r="M199" s="59"/>
      <c r="N199" s="59" t="s">
        <v>488</v>
      </c>
      <c r="O199" s="59"/>
      <c r="P199" s="85" t="s">
        <v>27</v>
      </c>
      <c r="Q199" s="86">
        <v>5.5</v>
      </c>
      <c r="R199" s="86">
        <v>3.5</v>
      </c>
      <c r="S199" s="87" t="s">
        <v>30</v>
      </c>
      <c r="T199" s="59"/>
      <c r="U199" s="59"/>
      <c r="V199" s="59" t="s">
        <v>695</v>
      </c>
      <c r="W199" s="59"/>
    </row>
    <row r="200" spans="1:23">
      <c r="A200" s="26">
        <v>193</v>
      </c>
      <c r="B200" s="154">
        <v>102</v>
      </c>
      <c r="C200" s="58" t="s">
        <v>538</v>
      </c>
      <c r="D200" s="71" t="s">
        <v>17</v>
      </c>
      <c r="E200" s="116">
        <v>20</v>
      </c>
      <c r="F200" s="71" t="s">
        <v>18</v>
      </c>
      <c r="G200" s="116">
        <v>640</v>
      </c>
      <c r="H200" s="89"/>
      <c r="I200" s="99"/>
      <c r="J200" s="111"/>
      <c r="K200" s="99"/>
      <c r="L200" s="89"/>
      <c r="M200" s="89"/>
      <c r="N200" s="89" t="s">
        <v>488</v>
      </c>
      <c r="O200" s="89"/>
      <c r="P200" s="93"/>
      <c r="Q200" s="94"/>
      <c r="R200" s="94"/>
      <c r="S200" s="95"/>
      <c r="T200" s="89"/>
      <c r="U200" s="89"/>
      <c r="V200" s="89" t="s">
        <v>695</v>
      </c>
      <c r="W200" s="89"/>
    </row>
    <row r="201" spans="1:23">
      <c r="A201" s="26">
        <v>194</v>
      </c>
      <c r="B201" s="156">
        <v>102</v>
      </c>
      <c r="C201" s="58" t="s">
        <v>701</v>
      </c>
      <c r="D201" s="71" t="s">
        <v>17</v>
      </c>
      <c r="E201" s="116">
        <v>20</v>
      </c>
      <c r="F201" s="71" t="s">
        <v>18</v>
      </c>
      <c r="G201" s="116">
        <v>640</v>
      </c>
      <c r="H201" s="89"/>
      <c r="I201" s="99"/>
      <c r="J201" s="111"/>
      <c r="K201" s="99"/>
      <c r="L201" s="89"/>
      <c r="M201" s="89"/>
      <c r="N201" s="89" t="s">
        <v>496</v>
      </c>
      <c r="O201" s="89"/>
      <c r="P201" s="93"/>
      <c r="Q201" s="94"/>
      <c r="R201" s="94"/>
      <c r="S201" s="95"/>
      <c r="T201" s="89"/>
      <c r="U201" s="89"/>
      <c r="V201" s="89" t="s">
        <v>685</v>
      </c>
      <c r="W201" s="89"/>
    </row>
    <row r="202" spans="1:23">
      <c r="A202" s="26">
        <v>195</v>
      </c>
      <c r="B202" s="89">
        <v>103</v>
      </c>
      <c r="C202" s="58" t="s">
        <v>702</v>
      </c>
      <c r="D202" s="71" t="s">
        <v>17</v>
      </c>
      <c r="E202" s="116">
        <v>21</v>
      </c>
      <c r="F202" s="71" t="s">
        <v>18</v>
      </c>
      <c r="G202" s="116">
        <v>242</v>
      </c>
      <c r="H202" s="89"/>
      <c r="I202" s="99"/>
      <c r="J202" s="111"/>
      <c r="K202" s="99"/>
      <c r="L202" s="89"/>
      <c r="M202" s="89"/>
      <c r="N202" s="89" t="s">
        <v>496</v>
      </c>
      <c r="O202" s="89"/>
      <c r="P202" s="93"/>
      <c r="Q202" s="94"/>
      <c r="R202" s="94"/>
      <c r="S202" s="153" t="s">
        <v>882</v>
      </c>
      <c r="T202" s="89"/>
      <c r="U202" s="89"/>
      <c r="V202" s="89" t="s">
        <v>685</v>
      </c>
      <c r="W202" s="89"/>
    </row>
    <row r="203" spans="1:23" s="109" customFormat="1">
      <c r="A203" s="26">
        <v>196</v>
      </c>
      <c r="B203" s="100">
        <v>104</v>
      </c>
      <c r="C203" s="100" t="s">
        <v>703</v>
      </c>
      <c r="D203" s="101" t="s">
        <v>17</v>
      </c>
      <c r="E203" s="101">
        <v>21</v>
      </c>
      <c r="F203" s="101" t="s">
        <v>18</v>
      </c>
      <c r="G203" s="101">
        <v>318</v>
      </c>
      <c r="H203" s="100" t="s">
        <v>17</v>
      </c>
      <c r="I203" s="123" t="s">
        <v>704</v>
      </c>
      <c r="J203" s="105" t="s">
        <v>18</v>
      </c>
      <c r="K203" s="123">
        <v>931</v>
      </c>
      <c r="L203" s="100"/>
      <c r="M203" s="100"/>
      <c r="N203" s="100" t="s">
        <v>488</v>
      </c>
      <c r="O203" s="100"/>
      <c r="P203" s="106" t="s">
        <v>27</v>
      </c>
      <c r="Q203" s="107">
        <v>3.5</v>
      </c>
      <c r="R203" s="107">
        <v>3.5</v>
      </c>
      <c r="S203" s="108" t="s">
        <v>26</v>
      </c>
      <c r="T203" s="100"/>
      <c r="U203" s="100"/>
      <c r="V203" s="100" t="s">
        <v>695</v>
      </c>
      <c r="W203" s="100"/>
    </row>
    <row r="204" spans="1:23" s="88" customFormat="1">
      <c r="A204" s="26">
        <v>197</v>
      </c>
      <c r="B204" s="59">
        <v>105</v>
      </c>
      <c r="C204" s="59" t="s">
        <v>705</v>
      </c>
      <c r="D204" s="80" t="s">
        <v>17</v>
      </c>
      <c r="E204" s="80">
        <v>21</v>
      </c>
      <c r="F204" s="80" t="s">
        <v>18</v>
      </c>
      <c r="G204" s="80">
        <v>351</v>
      </c>
      <c r="H204" s="59" t="s">
        <v>17</v>
      </c>
      <c r="I204" s="83">
        <v>21</v>
      </c>
      <c r="J204" s="138" t="s">
        <v>18</v>
      </c>
      <c r="K204" s="83">
        <v>230</v>
      </c>
      <c r="L204" s="59"/>
      <c r="M204" s="59"/>
      <c r="N204" s="59" t="s">
        <v>496</v>
      </c>
      <c r="O204" s="59"/>
      <c r="P204" s="85" t="s">
        <v>27</v>
      </c>
      <c r="Q204" s="86">
        <v>5.5</v>
      </c>
      <c r="R204" s="86">
        <v>3.5</v>
      </c>
      <c r="S204" s="87" t="s">
        <v>48</v>
      </c>
      <c r="T204" s="59"/>
      <c r="U204" s="59"/>
      <c r="V204" s="59" t="s">
        <v>685</v>
      </c>
      <c r="W204" s="59"/>
    </row>
    <row r="205" spans="1:23">
      <c r="A205" s="26">
        <v>198</v>
      </c>
      <c r="B205" s="89">
        <v>106</v>
      </c>
      <c r="C205" s="58" t="s">
        <v>47</v>
      </c>
      <c r="D205" s="71" t="s">
        <v>17</v>
      </c>
      <c r="E205" s="116">
        <v>21</v>
      </c>
      <c r="F205" s="71" t="s">
        <v>18</v>
      </c>
      <c r="G205" s="116">
        <v>403</v>
      </c>
      <c r="H205" s="89"/>
      <c r="I205" s="99"/>
      <c r="J205" s="111"/>
      <c r="K205" s="99"/>
      <c r="L205" s="89"/>
      <c r="M205" s="89"/>
      <c r="N205" s="89" t="s">
        <v>496</v>
      </c>
      <c r="O205" s="89"/>
      <c r="P205" s="93" t="s">
        <v>27</v>
      </c>
      <c r="Q205" s="94">
        <v>5.5</v>
      </c>
      <c r="R205" s="94">
        <v>3.5</v>
      </c>
      <c r="S205" s="95" t="s">
        <v>48</v>
      </c>
      <c r="T205" s="89"/>
      <c r="U205" s="89"/>
      <c r="V205" s="89" t="s">
        <v>685</v>
      </c>
      <c r="W205" s="89"/>
    </row>
    <row r="206" spans="1:23">
      <c r="A206" s="26">
        <v>199</v>
      </c>
      <c r="B206" s="154">
        <v>107</v>
      </c>
      <c r="C206" s="58" t="s">
        <v>706</v>
      </c>
      <c r="D206" s="71" t="s">
        <v>17</v>
      </c>
      <c r="E206" s="116">
        <v>21</v>
      </c>
      <c r="F206" s="71" t="s">
        <v>18</v>
      </c>
      <c r="G206" s="116">
        <v>445</v>
      </c>
      <c r="H206" s="89"/>
      <c r="I206" s="99"/>
      <c r="J206" s="111"/>
      <c r="K206" s="99"/>
      <c r="L206" s="89"/>
      <c r="M206" s="89"/>
      <c r="N206" s="89" t="s">
        <v>488</v>
      </c>
      <c r="O206" s="89"/>
      <c r="P206" s="93"/>
      <c r="Q206" s="94"/>
      <c r="R206" s="94"/>
      <c r="S206" s="95"/>
      <c r="T206" s="89"/>
      <c r="U206" s="89"/>
      <c r="V206" s="89" t="s">
        <v>695</v>
      </c>
      <c r="W206" s="89"/>
    </row>
    <row r="207" spans="1:23">
      <c r="A207" s="26">
        <v>200</v>
      </c>
      <c r="B207" s="156">
        <v>107</v>
      </c>
      <c r="C207" s="58" t="s">
        <v>707</v>
      </c>
      <c r="D207" s="71" t="s">
        <v>17</v>
      </c>
      <c r="E207" s="116">
        <v>21</v>
      </c>
      <c r="F207" s="71" t="s">
        <v>18</v>
      </c>
      <c r="G207" s="116">
        <v>445</v>
      </c>
      <c r="H207" s="89"/>
      <c r="I207" s="99"/>
      <c r="J207" s="111"/>
      <c r="K207" s="99"/>
      <c r="L207" s="89"/>
      <c r="M207" s="89"/>
      <c r="N207" s="89" t="s">
        <v>496</v>
      </c>
      <c r="O207" s="89"/>
      <c r="P207" s="93"/>
      <c r="Q207" s="94"/>
      <c r="R207" s="94"/>
      <c r="S207" s="95"/>
      <c r="T207" s="89"/>
      <c r="U207" s="89"/>
      <c r="V207" s="89" t="s">
        <v>685</v>
      </c>
      <c r="W207" s="89"/>
    </row>
    <row r="208" spans="1:23">
      <c r="A208" s="26">
        <v>201</v>
      </c>
      <c r="B208" s="154">
        <v>108</v>
      </c>
      <c r="C208" s="58" t="s">
        <v>47</v>
      </c>
      <c r="D208" s="71" t="s">
        <v>17</v>
      </c>
      <c r="E208" s="116">
        <v>21</v>
      </c>
      <c r="F208" s="71" t="s">
        <v>18</v>
      </c>
      <c r="G208" s="116">
        <v>488</v>
      </c>
      <c r="H208" s="89"/>
      <c r="I208" s="99"/>
      <c r="J208" s="111"/>
      <c r="K208" s="99"/>
      <c r="L208" s="89"/>
      <c r="M208" s="89"/>
      <c r="N208" s="89" t="s">
        <v>488</v>
      </c>
      <c r="O208" s="89"/>
      <c r="P208" s="93" t="s">
        <v>27</v>
      </c>
      <c r="Q208" s="94">
        <v>2.5</v>
      </c>
      <c r="R208" s="94">
        <v>1.5</v>
      </c>
      <c r="S208" s="95" t="s">
        <v>26</v>
      </c>
      <c r="T208" s="89"/>
      <c r="U208" s="89"/>
      <c r="V208" s="89" t="s">
        <v>695</v>
      </c>
      <c r="W208" s="89"/>
    </row>
    <row r="209" spans="1:23">
      <c r="A209" s="26">
        <v>202</v>
      </c>
      <c r="B209" s="155">
        <v>108</v>
      </c>
      <c r="C209" s="58" t="s">
        <v>708</v>
      </c>
      <c r="D209" s="71" t="s">
        <v>17</v>
      </c>
      <c r="E209" s="116">
        <v>21</v>
      </c>
      <c r="F209" s="71" t="s">
        <v>18</v>
      </c>
      <c r="G209" s="116">
        <v>488</v>
      </c>
      <c r="H209" s="89"/>
      <c r="I209" s="99"/>
      <c r="J209" s="111"/>
      <c r="K209" s="99"/>
      <c r="L209" s="89"/>
      <c r="M209" s="89"/>
      <c r="N209" s="89" t="s">
        <v>488</v>
      </c>
      <c r="O209" s="89"/>
      <c r="P209" s="93" t="s">
        <v>27</v>
      </c>
      <c r="Q209" s="94">
        <v>3.5</v>
      </c>
      <c r="R209" s="94">
        <v>1.5</v>
      </c>
      <c r="S209" s="95" t="s">
        <v>48</v>
      </c>
      <c r="T209" s="89"/>
      <c r="U209" s="89"/>
      <c r="V209" s="89" t="s">
        <v>695</v>
      </c>
      <c r="W209" s="89"/>
    </row>
    <row r="210" spans="1:23">
      <c r="A210" s="26">
        <v>203</v>
      </c>
      <c r="B210" s="156">
        <v>108</v>
      </c>
      <c r="C210" s="58" t="s">
        <v>708</v>
      </c>
      <c r="D210" s="71" t="s">
        <v>17</v>
      </c>
      <c r="E210" s="116">
        <v>21</v>
      </c>
      <c r="F210" s="71" t="s">
        <v>18</v>
      </c>
      <c r="G210" s="116">
        <v>488</v>
      </c>
      <c r="H210" s="89"/>
      <c r="I210" s="99"/>
      <c r="J210" s="111"/>
      <c r="K210" s="99"/>
      <c r="L210" s="89"/>
      <c r="M210" s="89"/>
      <c r="N210" s="89" t="s">
        <v>496</v>
      </c>
      <c r="O210" s="89"/>
      <c r="P210" s="93" t="s">
        <v>27</v>
      </c>
      <c r="Q210" s="94">
        <v>3.5</v>
      </c>
      <c r="R210" s="94">
        <v>1.5</v>
      </c>
      <c r="S210" s="95" t="s">
        <v>221</v>
      </c>
      <c r="T210" s="89"/>
      <c r="U210" s="89"/>
      <c r="V210" s="89" t="s">
        <v>685</v>
      </c>
      <c r="W210" s="89"/>
    </row>
    <row r="211" spans="1:23">
      <c r="A211" s="26">
        <v>204</v>
      </c>
      <c r="B211" s="89">
        <v>109</v>
      </c>
      <c r="C211" s="58" t="s">
        <v>709</v>
      </c>
      <c r="D211" s="71" t="s">
        <v>17</v>
      </c>
      <c r="E211" s="116">
        <v>21</v>
      </c>
      <c r="F211" s="71" t="s">
        <v>18</v>
      </c>
      <c r="G211" s="116">
        <v>548</v>
      </c>
      <c r="H211" s="89" t="s">
        <v>17</v>
      </c>
      <c r="I211" s="91" t="s">
        <v>710</v>
      </c>
      <c r="J211" s="92" t="s">
        <v>18</v>
      </c>
      <c r="K211" s="91">
        <v>548</v>
      </c>
      <c r="L211" s="89"/>
      <c r="M211" s="89"/>
      <c r="N211" s="89"/>
      <c r="O211" s="89"/>
      <c r="P211" s="93"/>
      <c r="Q211" s="94"/>
      <c r="R211" s="94"/>
      <c r="S211" s="95" t="s">
        <v>525</v>
      </c>
      <c r="T211" s="89"/>
      <c r="U211" s="89"/>
      <c r="V211" s="89" t="s">
        <v>711</v>
      </c>
      <c r="W211" s="142" t="s">
        <v>868</v>
      </c>
    </row>
    <row r="212" spans="1:23">
      <c r="A212" s="26">
        <v>205</v>
      </c>
      <c r="B212" s="89">
        <v>110</v>
      </c>
      <c r="C212" s="58" t="s">
        <v>712</v>
      </c>
      <c r="D212" s="71" t="s">
        <v>17</v>
      </c>
      <c r="E212" s="116">
        <v>21</v>
      </c>
      <c r="F212" s="71" t="s">
        <v>18</v>
      </c>
      <c r="G212" s="116">
        <v>850</v>
      </c>
      <c r="H212" s="89"/>
      <c r="I212" s="99"/>
      <c r="J212" s="111"/>
      <c r="K212" s="99"/>
      <c r="L212" s="89"/>
      <c r="M212" s="89"/>
      <c r="N212" s="89" t="s">
        <v>514</v>
      </c>
      <c r="O212" s="89"/>
      <c r="P212" s="93"/>
      <c r="Q212" s="94"/>
      <c r="R212" s="94"/>
      <c r="S212" s="95"/>
      <c r="T212" s="89"/>
      <c r="U212" s="89"/>
      <c r="V212" s="89" t="s">
        <v>713</v>
      </c>
      <c r="W212" s="89"/>
    </row>
    <row r="213" spans="1:23">
      <c r="A213" s="26">
        <v>206</v>
      </c>
      <c r="B213" s="89">
        <v>111</v>
      </c>
      <c r="C213" s="58" t="s">
        <v>714</v>
      </c>
      <c r="D213" s="71" t="s">
        <v>17</v>
      </c>
      <c r="E213" s="116">
        <v>21</v>
      </c>
      <c r="F213" s="71" t="s">
        <v>18</v>
      </c>
      <c r="G213" s="116">
        <v>941</v>
      </c>
      <c r="H213" s="89"/>
      <c r="I213" s="99"/>
      <c r="J213" s="111"/>
      <c r="K213" s="99"/>
      <c r="L213" s="89"/>
      <c r="M213" s="89"/>
      <c r="N213" s="89" t="s">
        <v>496</v>
      </c>
      <c r="O213" s="89"/>
      <c r="P213" s="93"/>
      <c r="Q213" s="94"/>
      <c r="R213" s="94"/>
      <c r="S213" s="95"/>
      <c r="T213" s="89"/>
      <c r="U213" s="89"/>
      <c r="V213" s="89" t="s">
        <v>713</v>
      </c>
      <c r="W213" s="89"/>
    </row>
    <row r="214" spans="1:23" s="88" customFormat="1">
      <c r="A214" s="26">
        <v>207</v>
      </c>
      <c r="B214" s="59">
        <v>112</v>
      </c>
      <c r="C214" s="59" t="s">
        <v>715</v>
      </c>
      <c r="D214" s="80" t="s">
        <v>17</v>
      </c>
      <c r="E214" s="80">
        <v>22</v>
      </c>
      <c r="F214" s="80" t="s">
        <v>18</v>
      </c>
      <c r="G214" s="110" t="s">
        <v>716</v>
      </c>
      <c r="H214" s="59" t="s">
        <v>17</v>
      </c>
      <c r="I214" s="83" t="s">
        <v>710</v>
      </c>
      <c r="J214" s="84" t="s">
        <v>18</v>
      </c>
      <c r="K214" s="83">
        <v>858</v>
      </c>
      <c r="L214" s="59"/>
      <c r="M214" s="59"/>
      <c r="N214" s="59" t="s">
        <v>514</v>
      </c>
      <c r="O214" s="59"/>
      <c r="P214" s="85" t="s">
        <v>27</v>
      </c>
      <c r="Q214" s="86">
        <v>6.5</v>
      </c>
      <c r="R214" s="86">
        <v>5.5</v>
      </c>
      <c r="S214" s="87" t="s">
        <v>30</v>
      </c>
      <c r="T214" s="59"/>
      <c r="U214" s="59"/>
      <c r="V214" s="59" t="s">
        <v>713</v>
      </c>
      <c r="W214" s="59"/>
    </row>
    <row r="215" spans="1:23">
      <c r="A215" s="26">
        <v>208</v>
      </c>
      <c r="B215" s="89">
        <v>113</v>
      </c>
      <c r="C215" s="58" t="s">
        <v>717</v>
      </c>
      <c r="D215" s="71" t="s">
        <v>17</v>
      </c>
      <c r="E215" s="116">
        <v>22</v>
      </c>
      <c r="F215" s="71" t="s">
        <v>18</v>
      </c>
      <c r="G215" s="117">
        <v>65</v>
      </c>
      <c r="H215" s="89"/>
      <c r="I215" s="99"/>
      <c r="J215" s="111"/>
      <c r="K215" s="99"/>
      <c r="L215" s="89"/>
      <c r="M215" s="89"/>
      <c r="N215" s="89" t="s">
        <v>496</v>
      </c>
      <c r="O215" s="89"/>
      <c r="P215" s="93"/>
      <c r="Q215" s="94"/>
      <c r="R215" s="94"/>
      <c r="S215" s="95"/>
      <c r="T215" s="89"/>
      <c r="U215" s="89"/>
      <c r="V215" s="89" t="s">
        <v>713</v>
      </c>
      <c r="W215" s="89"/>
    </row>
    <row r="216" spans="1:23">
      <c r="A216" s="26">
        <v>209</v>
      </c>
      <c r="B216" s="89"/>
      <c r="C216" s="58" t="s">
        <v>718</v>
      </c>
      <c r="D216" s="71" t="s">
        <v>17</v>
      </c>
      <c r="E216" s="116">
        <v>22</v>
      </c>
      <c r="F216" s="71" t="s">
        <v>18</v>
      </c>
      <c r="G216" s="117" t="s">
        <v>719</v>
      </c>
      <c r="H216" s="89"/>
      <c r="I216" s="99"/>
      <c r="J216" s="111"/>
      <c r="K216" s="99"/>
      <c r="L216" s="89"/>
      <c r="M216" s="89"/>
      <c r="N216" s="89" t="s">
        <v>488</v>
      </c>
      <c r="O216" s="89"/>
      <c r="P216" s="93"/>
      <c r="Q216" s="94"/>
      <c r="R216" s="94"/>
      <c r="S216" s="95"/>
      <c r="T216" s="89"/>
      <c r="U216" s="89"/>
      <c r="V216" s="89" t="s">
        <v>713</v>
      </c>
      <c r="W216" s="89"/>
    </row>
    <row r="217" spans="1:23">
      <c r="A217" s="26">
        <v>210</v>
      </c>
      <c r="B217" s="89">
        <v>114</v>
      </c>
      <c r="C217" s="58" t="s">
        <v>720</v>
      </c>
      <c r="D217" s="71" t="s">
        <v>17</v>
      </c>
      <c r="E217" s="116">
        <v>22</v>
      </c>
      <c r="F217" s="71" t="s">
        <v>18</v>
      </c>
      <c r="G217" s="116">
        <v>335</v>
      </c>
      <c r="H217" s="89"/>
      <c r="I217" s="99"/>
      <c r="J217" s="111"/>
      <c r="K217" s="99"/>
      <c r="L217" s="89"/>
      <c r="M217" s="89"/>
      <c r="N217" s="89" t="s">
        <v>488</v>
      </c>
      <c r="O217" s="89"/>
      <c r="P217" s="93"/>
      <c r="Q217" s="94"/>
      <c r="R217" s="94"/>
      <c r="S217" s="153" t="s">
        <v>882</v>
      </c>
      <c r="T217" s="89"/>
      <c r="U217" s="89"/>
      <c r="V217" s="89" t="s">
        <v>713</v>
      </c>
      <c r="W217" s="89"/>
    </row>
    <row r="218" spans="1:23">
      <c r="A218" s="26">
        <v>211</v>
      </c>
      <c r="B218" s="89">
        <v>115</v>
      </c>
      <c r="C218" s="58" t="s">
        <v>721</v>
      </c>
      <c r="D218" s="71" t="s">
        <v>17</v>
      </c>
      <c r="E218" s="116">
        <v>22</v>
      </c>
      <c r="F218" s="71" t="s">
        <v>18</v>
      </c>
      <c r="G218" s="116">
        <v>540</v>
      </c>
      <c r="H218" s="89"/>
      <c r="I218" s="99"/>
      <c r="J218" s="111"/>
      <c r="K218" s="99"/>
      <c r="L218" s="89"/>
      <c r="M218" s="89"/>
      <c r="N218" s="89" t="s">
        <v>496</v>
      </c>
      <c r="O218" s="89"/>
      <c r="P218" s="93" t="s">
        <v>27</v>
      </c>
      <c r="Q218" s="94">
        <v>4.5</v>
      </c>
      <c r="R218" s="94">
        <v>2.5</v>
      </c>
      <c r="S218" s="95" t="s">
        <v>48</v>
      </c>
      <c r="T218" s="89"/>
      <c r="U218" s="89"/>
      <c r="V218" s="89" t="s">
        <v>713</v>
      </c>
      <c r="W218" s="89"/>
    </row>
    <row r="219" spans="1:23">
      <c r="A219" s="26">
        <v>212</v>
      </c>
      <c r="B219" s="89">
        <v>116</v>
      </c>
      <c r="C219" s="58" t="s">
        <v>722</v>
      </c>
      <c r="D219" s="71" t="s">
        <v>17</v>
      </c>
      <c r="E219" s="116">
        <v>23</v>
      </c>
      <c r="F219" s="71" t="s">
        <v>18</v>
      </c>
      <c r="G219" s="117" t="s">
        <v>580</v>
      </c>
      <c r="H219" s="89"/>
      <c r="I219" s="99"/>
      <c r="J219" s="111"/>
      <c r="K219" s="99"/>
      <c r="L219" s="89"/>
      <c r="M219" s="89"/>
      <c r="N219" s="89" t="s">
        <v>496</v>
      </c>
      <c r="O219" s="89"/>
      <c r="P219" s="93"/>
      <c r="Q219" s="94"/>
      <c r="R219" s="94"/>
      <c r="S219" s="95"/>
      <c r="T219" s="89"/>
      <c r="U219" s="89"/>
      <c r="V219" s="89" t="s">
        <v>713</v>
      </c>
      <c r="W219" s="89"/>
    </row>
    <row r="220" spans="1:23" s="109" customFormat="1">
      <c r="A220" s="26">
        <v>213</v>
      </c>
      <c r="B220" s="100">
        <v>117</v>
      </c>
      <c r="C220" s="100" t="s">
        <v>723</v>
      </c>
      <c r="D220" s="101" t="s">
        <v>17</v>
      </c>
      <c r="E220" s="101">
        <v>23</v>
      </c>
      <c r="F220" s="101" t="s">
        <v>18</v>
      </c>
      <c r="G220" s="101">
        <v>400</v>
      </c>
      <c r="H220" s="100" t="s">
        <v>17</v>
      </c>
      <c r="I220" s="123" t="s">
        <v>724</v>
      </c>
      <c r="J220" s="105" t="s">
        <v>18</v>
      </c>
      <c r="K220" s="123">
        <v>300</v>
      </c>
      <c r="L220" s="100"/>
      <c r="M220" s="100"/>
      <c r="N220" s="100" t="s">
        <v>514</v>
      </c>
      <c r="O220" s="100"/>
      <c r="P220" s="106" t="s">
        <v>27</v>
      </c>
      <c r="Q220" s="107">
        <v>5.5</v>
      </c>
      <c r="R220" s="107">
        <v>3.5</v>
      </c>
      <c r="S220" s="108" t="s">
        <v>48</v>
      </c>
      <c r="T220" s="100"/>
      <c r="U220" s="100"/>
      <c r="V220" s="100" t="s">
        <v>713</v>
      </c>
      <c r="W220" s="139" t="s">
        <v>932</v>
      </c>
    </row>
    <row r="221" spans="1:23">
      <c r="A221" s="26">
        <v>214</v>
      </c>
      <c r="B221" s="89"/>
      <c r="C221" s="58" t="s">
        <v>47</v>
      </c>
      <c r="D221" s="71" t="s">
        <v>17</v>
      </c>
      <c r="E221" s="116">
        <v>23</v>
      </c>
      <c r="F221" s="71" t="s">
        <v>18</v>
      </c>
      <c r="G221" s="116">
        <v>600</v>
      </c>
      <c r="H221" s="89"/>
      <c r="I221" s="99"/>
      <c r="J221" s="111"/>
      <c r="K221" s="99"/>
      <c r="L221" s="89"/>
      <c r="M221" s="89"/>
      <c r="N221" s="89" t="s">
        <v>514</v>
      </c>
      <c r="O221" s="89"/>
      <c r="P221" s="93" t="s">
        <v>27</v>
      </c>
      <c r="Q221" s="94">
        <v>3</v>
      </c>
      <c r="R221" s="94">
        <v>1.5</v>
      </c>
      <c r="S221" s="95" t="s">
        <v>221</v>
      </c>
      <c r="T221" s="89"/>
      <c r="U221" s="89"/>
      <c r="V221" s="89" t="s">
        <v>725</v>
      </c>
      <c r="W221" s="89"/>
    </row>
    <row r="222" spans="1:23">
      <c r="A222" s="26">
        <v>215</v>
      </c>
      <c r="B222" s="89">
        <v>118</v>
      </c>
      <c r="C222" s="58" t="s">
        <v>726</v>
      </c>
      <c r="D222" s="71" t="s">
        <v>17</v>
      </c>
      <c r="E222" s="116">
        <v>23</v>
      </c>
      <c r="F222" s="71" t="s">
        <v>18</v>
      </c>
      <c r="G222" s="116">
        <v>605</v>
      </c>
      <c r="H222" s="89" t="s">
        <v>17</v>
      </c>
      <c r="I222" s="91" t="s">
        <v>724</v>
      </c>
      <c r="J222" s="92" t="s">
        <v>18</v>
      </c>
      <c r="K222" s="91">
        <v>469</v>
      </c>
      <c r="L222" s="89"/>
      <c r="M222" s="89"/>
      <c r="N222" s="89"/>
      <c r="O222" s="89"/>
      <c r="P222" s="93"/>
      <c r="Q222" s="94"/>
      <c r="R222" s="94"/>
      <c r="S222" s="95" t="s">
        <v>525</v>
      </c>
      <c r="T222" s="89"/>
      <c r="U222" s="89"/>
      <c r="V222" s="89" t="s">
        <v>727</v>
      </c>
      <c r="W222" s="142" t="s">
        <v>869</v>
      </c>
    </row>
    <row r="223" spans="1:23" s="109" customFormat="1">
      <c r="A223" s="26">
        <v>216</v>
      </c>
      <c r="B223" s="100">
        <v>120</v>
      </c>
      <c r="C223" s="100" t="s">
        <v>728</v>
      </c>
      <c r="D223" s="101" t="s">
        <v>17</v>
      </c>
      <c r="E223" s="101">
        <v>23</v>
      </c>
      <c r="F223" s="101" t="s">
        <v>18</v>
      </c>
      <c r="G223" s="101">
        <v>760</v>
      </c>
      <c r="H223" s="100" t="s">
        <v>17</v>
      </c>
      <c r="I223" s="123" t="s">
        <v>724</v>
      </c>
      <c r="J223" s="105" t="s">
        <v>18</v>
      </c>
      <c r="K223" s="123">
        <v>650</v>
      </c>
      <c r="L223" s="100"/>
      <c r="M223" s="100"/>
      <c r="N223" s="100" t="s">
        <v>496</v>
      </c>
      <c r="O223" s="100"/>
      <c r="P223" s="106" t="s">
        <v>27</v>
      </c>
      <c r="Q223" s="107">
        <v>5.5</v>
      </c>
      <c r="R223" s="107">
        <v>3.5</v>
      </c>
      <c r="S223" s="108" t="s">
        <v>30</v>
      </c>
      <c r="T223" s="100"/>
      <c r="U223" s="100"/>
      <c r="V223" s="100" t="s">
        <v>725</v>
      </c>
      <c r="W223" s="139" t="s">
        <v>932</v>
      </c>
    </row>
    <row r="224" spans="1:23">
      <c r="A224" s="26">
        <v>217</v>
      </c>
      <c r="B224" s="89">
        <v>121</v>
      </c>
      <c r="C224" s="58" t="s">
        <v>47</v>
      </c>
      <c r="D224" s="71" t="s">
        <v>17</v>
      </c>
      <c r="E224" s="116">
        <v>23</v>
      </c>
      <c r="F224" s="71" t="s">
        <v>18</v>
      </c>
      <c r="G224" s="116">
        <v>819</v>
      </c>
      <c r="H224" s="89"/>
      <c r="I224" s="99"/>
      <c r="J224" s="111"/>
      <c r="K224" s="99"/>
      <c r="L224" s="89"/>
      <c r="M224" s="89"/>
      <c r="N224" s="89" t="s">
        <v>496</v>
      </c>
      <c r="O224" s="89"/>
      <c r="P224" s="93" t="s">
        <v>27</v>
      </c>
      <c r="Q224" s="94">
        <v>3</v>
      </c>
      <c r="R224" s="94">
        <v>1.5</v>
      </c>
      <c r="S224" s="95" t="s">
        <v>48</v>
      </c>
      <c r="T224" s="89"/>
      <c r="U224" s="89"/>
      <c r="V224" s="89" t="s">
        <v>725</v>
      </c>
      <c r="W224" s="89"/>
    </row>
    <row r="225" spans="1:23" s="88" customFormat="1">
      <c r="A225" s="26">
        <v>218</v>
      </c>
      <c r="B225" s="59">
        <v>122</v>
      </c>
      <c r="C225" s="59" t="s">
        <v>729</v>
      </c>
      <c r="D225" s="80" t="s">
        <v>17</v>
      </c>
      <c r="E225" s="80">
        <v>23</v>
      </c>
      <c r="F225" s="80" t="s">
        <v>18</v>
      </c>
      <c r="G225" s="80">
        <v>885</v>
      </c>
      <c r="H225" s="59" t="s">
        <v>17</v>
      </c>
      <c r="I225" s="83" t="s">
        <v>724</v>
      </c>
      <c r="J225" s="84" t="s">
        <v>18</v>
      </c>
      <c r="K225" s="83">
        <v>761</v>
      </c>
      <c r="L225" s="59"/>
      <c r="M225" s="59"/>
      <c r="N225" s="59" t="s">
        <v>488</v>
      </c>
      <c r="O225" s="59"/>
      <c r="P225" s="85" t="s">
        <v>27</v>
      </c>
      <c r="Q225" s="86">
        <v>6.5</v>
      </c>
      <c r="R225" s="86">
        <v>5.5</v>
      </c>
      <c r="S225" s="87" t="s">
        <v>30</v>
      </c>
      <c r="T225" s="59"/>
      <c r="U225" s="59"/>
      <c r="V225" s="59" t="s">
        <v>725</v>
      </c>
      <c r="W225" s="59"/>
    </row>
    <row r="226" spans="1:23" s="109" customFormat="1">
      <c r="A226" s="26">
        <v>219</v>
      </c>
      <c r="B226" s="100">
        <v>123</v>
      </c>
      <c r="C226" s="100" t="s">
        <v>730</v>
      </c>
      <c r="D226" s="101" t="s">
        <v>17</v>
      </c>
      <c r="E226" s="101">
        <v>24</v>
      </c>
      <c r="F226" s="101" t="s">
        <v>18</v>
      </c>
      <c r="G226" s="101">
        <v>658</v>
      </c>
      <c r="H226" s="100" t="s">
        <v>17</v>
      </c>
      <c r="I226" s="123" t="s">
        <v>731</v>
      </c>
      <c r="J226" s="105" t="s">
        <v>18</v>
      </c>
      <c r="K226" s="123">
        <v>550</v>
      </c>
      <c r="L226" s="100"/>
      <c r="M226" s="100"/>
      <c r="N226" s="100" t="s">
        <v>496</v>
      </c>
      <c r="O226" s="100"/>
      <c r="P226" s="106" t="s">
        <v>27</v>
      </c>
      <c r="Q226" s="107">
        <v>5.5</v>
      </c>
      <c r="R226" s="107">
        <v>3.5</v>
      </c>
      <c r="S226" s="108" t="s">
        <v>30</v>
      </c>
      <c r="T226" s="100"/>
      <c r="U226" s="100"/>
      <c r="V226" s="100" t="s">
        <v>725</v>
      </c>
      <c r="W226" s="139"/>
    </row>
    <row r="227" spans="1:23">
      <c r="A227" s="26">
        <v>220</v>
      </c>
      <c r="B227" s="89">
        <v>124</v>
      </c>
      <c r="C227" s="58" t="s">
        <v>732</v>
      </c>
      <c r="D227" s="71" t="s">
        <v>17</v>
      </c>
      <c r="E227" s="116">
        <v>24</v>
      </c>
      <c r="F227" s="71" t="s">
        <v>18</v>
      </c>
      <c r="G227" s="116">
        <v>918</v>
      </c>
      <c r="H227" s="89"/>
      <c r="I227" s="99"/>
      <c r="J227" s="111"/>
      <c r="K227" s="99"/>
      <c r="L227" s="89"/>
      <c r="M227" s="89"/>
      <c r="N227" s="89" t="s">
        <v>496</v>
      </c>
      <c r="O227" s="89"/>
      <c r="P227" s="93" t="s">
        <v>27</v>
      </c>
      <c r="Q227" s="94">
        <v>3.5</v>
      </c>
      <c r="R227" s="94">
        <v>3.5</v>
      </c>
      <c r="S227" s="95" t="s">
        <v>26</v>
      </c>
      <c r="T227" s="89"/>
      <c r="U227" s="89"/>
      <c r="V227" s="89" t="s">
        <v>725</v>
      </c>
      <c r="W227" s="89"/>
    </row>
    <row r="228" spans="1:23" s="109" customFormat="1">
      <c r="A228" s="26">
        <v>221</v>
      </c>
      <c r="B228" s="100">
        <v>125</v>
      </c>
      <c r="C228" s="100" t="s">
        <v>733</v>
      </c>
      <c r="D228" s="101" t="s">
        <v>17</v>
      </c>
      <c r="E228" s="101">
        <v>25</v>
      </c>
      <c r="F228" s="101" t="s">
        <v>18</v>
      </c>
      <c r="G228" s="102" t="s">
        <v>665</v>
      </c>
      <c r="H228" s="100" t="s">
        <v>17</v>
      </c>
      <c r="I228" s="123" t="s">
        <v>731</v>
      </c>
      <c r="J228" s="105" t="s">
        <v>18</v>
      </c>
      <c r="K228" s="123">
        <v>900</v>
      </c>
      <c r="L228" s="100"/>
      <c r="M228" s="100"/>
      <c r="N228" s="100" t="s">
        <v>488</v>
      </c>
      <c r="O228" s="100"/>
      <c r="P228" s="106" t="s">
        <v>27</v>
      </c>
      <c r="Q228" s="107">
        <v>5.5</v>
      </c>
      <c r="R228" s="107">
        <v>3.5</v>
      </c>
      <c r="S228" s="108" t="s">
        <v>30</v>
      </c>
      <c r="T228" s="100"/>
      <c r="U228" s="100"/>
      <c r="V228" s="100" t="s">
        <v>725</v>
      </c>
      <c r="W228" s="139" t="s">
        <v>932</v>
      </c>
    </row>
    <row r="229" spans="1:23">
      <c r="A229" s="26">
        <v>222</v>
      </c>
      <c r="B229" s="89">
        <v>126</v>
      </c>
      <c r="C229" s="58" t="s">
        <v>550</v>
      </c>
      <c r="D229" s="71" t="s">
        <v>17</v>
      </c>
      <c r="E229" s="116">
        <v>25</v>
      </c>
      <c r="F229" s="71" t="s">
        <v>18</v>
      </c>
      <c r="G229" s="116">
        <v>660</v>
      </c>
      <c r="H229" s="89"/>
      <c r="I229" s="99"/>
      <c r="J229" s="111"/>
      <c r="K229" s="99"/>
      <c r="L229" s="89"/>
      <c r="M229" s="89"/>
      <c r="N229" s="89" t="s">
        <v>488</v>
      </c>
      <c r="O229" s="89"/>
      <c r="P229" s="93"/>
      <c r="Q229" s="94"/>
      <c r="R229" s="94"/>
      <c r="S229" s="153" t="s">
        <v>882</v>
      </c>
      <c r="T229" s="89"/>
      <c r="U229" s="89"/>
      <c r="V229" s="89" t="s">
        <v>725</v>
      </c>
      <c r="W229" s="89"/>
    </row>
    <row r="230" spans="1:23">
      <c r="A230" s="26">
        <v>223</v>
      </c>
      <c r="B230" s="89">
        <v>127</v>
      </c>
      <c r="C230" s="58" t="s">
        <v>734</v>
      </c>
      <c r="D230" s="71" t="s">
        <v>17</v>
      </c>
      <c r="E230" s="116">
        <v>25</v>
      </c>
      <c r="F230" s="71" t="s">
        <v>18</v>
      </c>
      <c r="G230" s="116">
        <v>850</v>
      </c>
      <c r="H230" s="89"/>
      <c r="I230" s="99"/>
      <c r="J230" s="111"/>
      <c r="K230" s="99"/>
      <c r="L230" s="89"/>
      <c r="M230" s="89"/>
      <c r="N230" s="89" t="s">
        <v>496</v>
      </c>
      <c r="O230" s="89"/>
      <c r="P230" s="93"/>
      <c r="Q230" s="94"/>
      <c r="R230" s="94"/>
      <c r="S230" s="153" t="s">
        <v>882</v>
      </c>
      <c r="T230" s="89"/>
      <c r="U230" s="89"/>
      <c r="V230" s="89" t="s">
        <v>725</v>
      </c>
      <c r="W230" s="89"/>
    </row>
    <row r="231" spans="1:23" s="109" customFormat="1">
      <c r="A231" s="26">
        <v>224</v>
      </c>
      <c r="B231" s="100">
        <v>128</v>
      </c>
      <c r="C231" s="100" t="s">
        <v>735</v>
      </c>
      <c r="D231" s="101" t="s">
        <v>17</v>
      </c>
      <c r="E231" s="101">
        <v>26</v>
      </c>
      <c r="F231" s="101" t="s">
        <v>18</v>
      </c>
      <c r="G231" s="102" t="s">
        <v>736</v>
      </c>
      <c r="H231" s="100" t="s">
        <v>17</v>
      </c>
      <c r="I231" s="123" t="s">
        <v>737</v>
      </c>
      <c r="J231" s="105" t="s">
        <v>18</v>
      </c>
      <c r="K231" s="123">
        <v>900</v>
      </c>
      <c r="L231" s="100"/>
      <c r="M231" s="100"/>
      <c r="N231" s="100" t="s">
        <v>496</v>
      </c>
      <c r="O231" s="100"/>
      <c r="P231" s="106" t="s">
        <v>27</v>
      </c>
      <c r="Q231" s="107">
        <v>5.5</v>
      </c>
      <c r="R231" s="107">
        <v>3.5</v>
      </c>
      <c r="S231" s="108" t="s">
        <v>30</v>
      </c>
      <c r="T231" s="100"/>
      <c r="U231" s="100"/>
      <c r="V231" s="100" t="s">
        <v>725</v>
      </c>
      <c r="W231" s="139" t="s">
        <v>932</v>
      </c>
    </row>
    <row r="232" spans="1:23" s="109" customFormat="1">
      <c r="A232" s="26">
        <v>225</v>
      </c>
      <c r="B232" s="100">
        <v>129</v>
      </c>
      <c r="C232" s="100" t="s">
        <v>738</v>
      </c>
      <c r="D232" s="101" t="s">
        <v>17</v>
      </c>
      <c r="E232" s="101">
        <v>26</v>
      </c>
      <c r="F232" s="101" t="s">
        <v>18</v>
      </c>
      <c r="G232" s="101">
        <v>130</v>
      </c>
      <c r="H232" s="100" t="s">
        <v>17</v>
      </c>
      <c r="I232" s="123" t="s">
        <v>739</v>
      </c>
      <c r="J232" s="105" t="s">
        <v>18</v>
      </c>
      <c r="K232" s="123" t="s">
        <v>483</v>
      </c>
      <c r="L232" s="100"/>
      <c r="M232" s="100"/>
      <c r="N232" s="100" t="s">
        <v>488</v>
      </c>
      <c r="O232" s="100"/>
      <c r="P232" s="106" t="s">
        <v>27</v>
      </c>
      <c r="Q232" s="107">
        <v>5.5</v>
      </c>
      <c r="R232" s="107">
        <v>3.5</v>
      </c>
      <c r="S232" s="108" t="s">
        <v>30</v>
      </c>
      <c r="T232" s="100"/>
      <c r="U232" s="100"/>
      <c r="V232" s="100" t="s">
        <v>725</v>
      </c>
      <c r="W232" s="100"/>
    </row>
    <row r="233" spans="1:23">
      <c r="A233" s="26">
        <v>226</v>
      </c>
      <c r="B233" s="89">
        <v>130</v>
      </c>
      <c r="C233" s="58" t="s">
        <v>47</v>
      </c>
      <c r="D233" s="71" t="s">
        <v>17</v>
      </c>
      <c r="E233" s="116">
        <v>26</v>
      </c>
      <c r="F233" s="71" t="s">
        <v>18</v>
      </c>
      <c r="G233" s="116">
        <v>203</v>
      </c>
      <c r="H233" s="89"/>
      <c r="I233" s="99"/>
      <c r="J233" s="111"/>
      <c r="K233" s="99"/>
      <c r="L233" s="89"/>
      <c r="M233" s="89"/>
      <c r="N233" s="89" t="s">
        <v>496</v>
      </c>
      <c r="O233" s="89"/>
      <c r="P233" s="93" t="s">
        <v>27</v>
      </c>
      <c r="Q233" s="94">
        <v>2.5</v>
      </c>
      <c r="R233" s="94">
        <v>1.5</v>
      </c>
      <c r="S233" s="95" t="s">
        <v>26</v>
      </c>
      <c r="T233" s="89"/>
      <c r="U233" s="89"/>
      <c r="V233" s="89" t="s">
        <v>725</v>
      </c>
      <c r="W233" s="89"/>
    </row>
    <row r="234" spans="1:23">
      <c r="A234" s="26">
        <v>227</v>
      </c>
      <c r="B234" s="89">
        <v>131</v>
      </c>
      <c r="C234" s="58" t="s">
        <v>47</v>
      </c>
      <c r="D234" s="71" t="s">
        <v>17</v>
      </c>
      <c r="E234" s="116">
        <v>26</v>
      </c>
      <c r="F234" s="71" t="s">
        <v>18</v>
      </c>
      <c r="G234" s="116">
        <v>315</v>
      </c>
      <c r="H234" s="89"/>
      <c r="I234" s="99"/>
      <c r="J234" s="111"/>
      <c r="K234" s="99"/>
      <c r="L234" s="89"/>
      <c r="M234" s="89"/>
      <c r="N234" s="89" t="s">
        <v>488</v>
      </c>
      <c r="O234" s="89"/>
      <c r="P234" s="93" t="s">
        <v>27</v>
      </c>
      <c r="Q234" s="94">
        <v>2.5</v>
      </c>
      <c r="R234" s="94">
        <v>1.5</v>
      </c>
      <c r="S234" s="95" t="s">
        <v>26</v>
      </c>
      <c r="T234" s="89"/>
      <c r="U234" s="89"/>
      <c r="V234" s="89" t="s">
        <v>725</v>
      </c>
      <c r="W234" s="89"/>
    </row>
    <row r="235" spans="1:23">
      <c r="A235" s="26">
        <v>228</v>
      </c>
      <c r="B235" s="89">
        <v>132</v>
      </c>
      <c r="C235" s="58" t="s">
        <v>740</v>
      </c>
      <c r="D235" s="71" t="s">
        <v>17</v>
      </c>
      <c r="E235" s="116">
        <v>26</v>
      </c>
      <c r="F235" s="71" t="s">
        <v>18</v>
      </c>
      <c r="G235" s="116">
        <v>410</v>
      </c>
      <c r="H235" s="89"/>
      <c r="I235" s="91"/>
      <c r="J235" s="92"/>
      <c r="K235" s="91"/>
      <c r="L235" s="89"/>
      <c r="M235" s="89"/>
      <c r="N235" s="89" t="s">
        <v>496</v>
      </c>
      <c r="O235" s="89"/>
      <c r="P235" s="93" t="s">
        <v>27</v>
      </c>
      <c r="Q235" s="94">
        <v>5.5</v>
      </c>
      <c r="R235" s="94">
        <v>3.5</v>
      </c>
      <c r="S235" s="95" t="s">
        <v>48</v>
      </c>
      <c r="T235" s="89"/>
      <c r="U235" s="89"/>
      <c r="V235" s="89" t="s">
        <v>725</v>
      </c>
      <c r="W235" s="89"/>
    </row>
    <row r="236" spans="1:23">
      <c r="A236" s="26">
        <v>229</v>
      </c>
      <c r="B236" s="89"/>
      <c r="C236" s="58" t="s">
        <v>741</v>
      </c>
      <c r="D236" s="71" t="s">
        <v>17</v>
      </c>
      <c r="E236" s="116">
        <v>26</v>
      </c>
      <c r="F236" s="71" t="s">
        <v>18</v>
      </c>
      <c r="G236" s="116">
        <v>410</v>
      </c>
      <c r="H236" s="89"/>
      <c r="I236" s="91"/>
      <c r="J236" s="92"/>
      <c r="K236" s="91"/>
      <c r="L236" s="89"/>
      <c r="M236" s="89"/>
      <c r="N236" s="89" t="s">
        <v>488</v>
      </c>
      <c r="O236" s="89"/>
      <c r="P236" s="93"/>
      <c r="Q236" s="94"/>
      <c r="R236" s="94"/>
      <c r="S236" s="95"/>
      <c r="T236" s="89"/>
      <c r="U236" s="89"/>
      <c r="V236" s="89" t="s">
        <v>725</v>
      </c>
      <c r="W236" s="89"/>
    </row>
    <row r="237" spans="1:23">
      <c r="A237" s="26">
        <v>230</v>
      </c>
      <c r="B237" s="89">
        <v>133</v>
      </c>
      <c r="C237" s="58" t="s">
        <v>742</v>
      </c>
      <c r="D237" s="71" t="s">
        <v>17</v>
      </c>
      <c r="E237" s="116">
        <v>26</v>
      </c>
      <c r="F237" s="71" t="s">
        <v>18</v>
      </c>
      <c r="G237" s="116">
        <v>475</v>
      </c>
      <c r="H237" s="142" t="s">
        <v>17</v>
      </c>
      <c r="I237" s="91">
        <v>26</v>
      </c>
      <c r="J237" s="165" t="s">
        <v>18</v>
      </c>
      <c r="K237" s="91">
        <v>343</v>
      </c>
      <c r="L237" s="89"/>
      <c r="M237" s="89"/>
      <c r="N237" s="89"/>
      <c r="O237" s="89"/>
      <c r="P237" s="93"/>
      <c r="Q237" s="94"/>
      <c r="R237" s="94"/>
      <c r="S237" s="95" t="s">
        <v>525</v>
      </c>
      <c r="T237" s="89"/>
      <c r="U237" s="89"/>
      <c r="V237" s="89" t="s">
        <v>725</v>
      </c>
      <c r="W237" s="142" t="s">
        <v>870</v>
      </c>
    </row>
    <row r="238" spans="1:23">
      <c r="A238" s="26">
        <v>231</v>
      </c>
      <c r="B238" s="89">
        <v>134</v>
      </c>
      <c r="C238" s="58" t="s">
        <v>743</v>
      </c>
      <c r="D238" s="71" t="s">
        <v>17</v>
      </c>
      <c r="E238" s="116">
        <v>26</v>
      </c>
      <c r="F238" s="71" t="s">
        <v>18</v>
      </c>
      <c r="G238" s="116">
        <v>614</v>
      </c>
      <c r="H238" s="89"/>
      <c r="I238" s="99"/>
      <c r="J238" s="111"/>
      <c r="K238" s="99"/>
      <c r="L238" s="89"/>
      <c r="M238" s="89"/>
      <c r="N238" s="89" t="s">
        <v>496</v>
      </c>
      <c r="O238" s="89"/>
      <c r="P238" s="93" t="s">
        <v>27</v>
      </c>
      <c r="Q238" s="94">
        <v>12</v>
      </c>
      <c r="R238" s="94">
        <v>7</v>
      </c>
      <c r="S238" s="95" t="s">
        <v>30</v>
      </c>
      <c r="T238" s="89"/>
      <c r="U238" s="89"/>
      <c r="V238" s="89" t="s">
        <v>725</v>
      </c>
      <c r="W238" s="89"/>
    </row>
    <row r="239" spans="1:23" s="88" customFormat="1">
      <c r="A239" s="26">
        <v>232</v>
      </c>
      <c r="B239" s="59">
        <v>135</v>
      </c>
      <c r="C239" s="59" t="s">
        <v>744</v>
      </c>
      <c r="D239" s="80" t="s">
        <v>17</v>
      </c>
      <c r="E239" s="80">
        <v>26</v>
      </c>
      <c r="F239" s="80" t="s">
        <v>18</v>
      </c>
      <c r="G239" s="80">
        <v>764</v>
      </c>
      <c r="H239" s="59" t="s">
        <v>17</v>
      </c>
      <c r="I239" s="83" t="s">
        <v>739</v>
      </c>
      <c r="J239" s="84" t="s">
        <v>18</v>
      </c>
      <c r="K239" s="83">
        <v>584</v>
      </c>
      <c r="L239" s="59"/>
      <c r="M239" s="59"/>
      <c r="N239" s="59" t="s">
        <v>496</v>
      </c>
      <c r="O239" s="59"/>
      <c r="P239" s="85" t="s">
        <v>27</v>
      </c>
      <c r="Q239" s="86">
        <v>5.5</v>
      </c>
      <c r="R239" s="86">
        <v>3.5</v>
      </c>
      <c r="S239" s="87" t="s">
        <v>30</v>
      </c>
      <c r="T239" s="59"/>
      <c r="U239" s="59"/>
      <c r="V239" s="59" t="s">
        <v>725</v>
      </c>
      <c r="W239" s="59"/>
    </row>
    <row r="240" spans="1:23" s="88" customFormat="1">
      <c r="A240" s="26">
        <v>233</v>
      </c>
      <c r="B240" s="59"/>
      <c r="C240" s="59" t="s">
        <v>745</v>
      </c>
      <c r="D240" s="80" t="s">
        <v>17</v>
      </c>
      <c r="E240" s="80">
        <v>26</v>
      </c>
      <c r="F240" s="80" t="s">
        <v>18</v>
      </c>
      <c r="G240" s="80">
        <v>764</v>
      </c>
      <c r="H240" s="59" t="s">
        <v>17</v>
      </c>
      <c r="I240" s="83" t="s">
        <v>739</v>
      </c>
      <c r="J240" s="84" t="s">
        <v>18</v>
      </c>
      <c r="K240" s="83">
        <v>608</v>
      </c>
      <c r="L240" s="59"/>
      <c r="M240" s="59"/>
      <c r="N240" s="59" t="s">
        <v>488</v>
      </c>
      <c r="O240" s="59"/>
      <c r="P240" s="85" t="s">
        <v>27</v>
      </c>
      <c r="Q240" s="86">
        <v>5.5</v>
      </c>
      <c r="R240" s="86">
        <v>3.5</v>
      </c>
      <c r="S240" s="87" t="s">
        <v>30</v>
      </c>
      <c r="T240" s="59"/>
      <c r="U240" s="59"/>
      <c r="V240" s="59" t="s">
        <v>725</v>
      </c>
      <c r="W240" s="59"/>
    </row>
    <row r="241" spans="1:23">
      <c r="A241" s="26">
        <v>234</v>
      </c>
      <c r="B241" s="89">
        <v>136</v>
      </c>
      <c r="C241" s="58" t="s">
        <v>746</v>
      </c>
      <c r="D241" s="71" t="s">
        <v>17</v>
      </c>
      <c r="E241" s="116">
        <v>26</v>
      </c>
      <c r="F241" s="71" t="s">
        <v>18</v>
      </c>
      <c r="G241" s="116">
        <v>850</v>
      </c>
      <c r="H241" s="89"/>
      <c r="I241" s="99"/>
      <c r="J241" s="111"/>
      <c r="K241" s="99"/>
      <c r="L241" s="89"/>
      <c r="M241" s="89"/>
      <c r="N241" s="89" t="s">
        <v>496</v>
      </c>
      <c r="O241" s="89"/>
      <c r="P241" s="93"/>
      <c r="Q241" s="94"/>
      <c r="R241" s="94"/>
      <c r="S241" s="153" t="s">
        <v>882</v>
      </c>
      <c r="T241" s="89"/>
      <c r="U241" s="89"/>
      <c r="V241" s="89" t="s">
        <v>725</v>
      </c>
      <c r="W241" s="89"/>
    </row>
    <row r="242" spans="1:23" s="109" customFormat="1">
      <c r="A242" s="26">
        <v>235</v>
      </c>
      <c r="B242" s="100">
        <v>137</v>
      </c>
      <c r="C242" s="100" t="s">
        <v>747</v>
      </c>
      <c r="D242" s="101" t="s">
        <v>17</v>
      </c>
      <c r="E242" s="101">
        <v>26</v>
      </c>
      <c r="F242" s="101" t="s">
        <v>18</v>
      </c>
      <c r="G242" s="101">
        <v>892</v>
      </c>
      <c r="H242" s="100" t="s">
        <v>17</v>
      </c>
      <c r="I242" s="123" t="s">
        <v>739</v>
      </c>
      <c r="J242" s="105" t="s">
        <v>18</v>
      </c>
      <c r="K242" s="123">
        <v>800</v>
      </c>
      <c r="L242" s="100"/>
      <c r="M242" s="100"/>
      <c r="N242" s="100" t="s">
        <v>496</v>
      </c>
      <c r="O242" s="100"/>
      <c r="P242" s="106"/>
      <c r="Q242" s="107"/>
      <c r="R242" s="107"/>
      <c r="S242" s="108"/>
      <c r="T242" s="100"/>
      <c r="U242" s="100"/>
      <c r="V242" s="100" t="s">
        <v>725</v>
      </c>
      <c r="W242" s="139" t="s">
        <v>932</v>
      </c>
    </row>
    <row r="243" spans="1:23">
      <c r="A243" s="26">
        <v>236</v>
      </c>
      <c r="B243" s="89">
        <v>138</v>
      </c>
      <c r="C243" s="58" t="s">
        <v>748</v>
      </c>
      <c r="D243" s="71" t="s">
        <v>17</v>
      </c>
      <c r="E243" s="116">
        <v>26</v>
      </c>
      <c r="F243" s="71" t="s">
        <v>18</v>
      </c>
      <c r="G243" s="116">
        <v>920</v>
      </c>
      <c r="H243" s="89" t="s">
        <v>17</v>
      </c>
      <c r="I243" s="91" t="s">
        <v>739</v>
      </c>
      <c r="J243" s="92" t="s">
        <v>18</v>
      </c>
      <c r="K243" s="91">
        <v>900</v>
      </c>
      <c r="L243" s="89"/>
      <c r="M243" s="89"/>
      <c r="N243" s="89" t="s">
        <v>496</v>
      </c>
      <c r="O243" s="89"/>
      <c r="P243" s="93" t="s">
        <v>27</v>
      </c>
      <c r="Q243" s="94">
        <v>5.5</v>
      </c>
      <c r="R243" s="94">
        <v>3.5</v>
      </c>
      <c r="S243" s="95" t="s">
        <v>30</v>
      </c>
      <c r="T243" s="89"/>
      <c r="U243" s="89"/>
      <c r="V243" s="89" t="s">
        <v>725</v>
      </c>
      <c r="W243" s="89"/>
    </row>
    <row r="244" spans="1:23" s="109" customFormat="1">
      <c r="A244" s="26">
        <v>237</v>
      </c>
      <c r="B244" s="100">
        <v>139</v>
      </c>
      <c r="C244" s="100" t="s">
        <v>749</v>
      </c>
      <c r="D244" s="101" t="s">
        <v>17</v>
      </c>
      <c r="E244" s="101">
        <v>26</v>
      </c>
      <c r="F244" s="101" t="s">
        <v>18</v>
      </c>
      <c r="G244" s="101">
        <v>973</v>
      </c>
      <c r="H244" s="100" t="s">
        <v>17</v>
      </c>
      <c r="I244" s="123" t="s">
        <v>508</v>
      </c>
      <c r="J244" s="105" t="s">
        <v>18</v>
      </c>
      <c r="K244" s="123" t="s">
        <v>483</v>
      </c>
      <c r="L244" s="100"/>
      <c r="M244" s="100"/>
      <c r="N244" s="100" t="s">
        <v>496</v>
      </c>
      <c r="O244" s="100"/>
      <c r="P244" s="106"/>
      <c r="Q244" s="107"/>
      <c r="R244" s="107"/>
      <c r="S244" s="108"/>
      <c r="T244" s="100"/>
      <c r="U244" s="100"/>
      <c r="V244" s="100" t="s">
        <v>725</v>
      </c>
      <c r="W244" s="139" t="s">
        <v>932</v>
      </c>
    </row>
    <row r="245" spans="1:23">
      <c r="A245" s="26">
        <v>238</v>
      </c>
      <c r="B245" s="89">
        <v>140</v>
      </c>
      <c r="C245" s="58" t="s">
        <v>750</v>
      </c>
      <c r="D245" s="71" t="s">
        <v>17</v>
      </c>
      <c r="E245" s="116">
        <v>26</v>
      </c>
      <c r="F245" s="71" t="s">
        <v>18</v>
      </c>
      <c r="G245" s="116">
        <v>998</v>
      </c>
      <c r="H245" s="89"/>
      <c r="I245" s="99"/>
      <c r="J245" s="111"/>
      <c r="K245" s="99"/>
      <c r="L245" s="89"/>
      <c r="M245" s="89"/>
      <c r="N245" s="89" t="s">
        <v>488</v>
      </c>
      <c r="O245" s="89"/>
      <c r="P245" s="93"/>
      <c r="Q245" s="94"/>
      <c r="R245" s="94"/>
      <c r="S245" s="95"/>
      <c r="T245" s="89"/>
      <c r="U245" s="89"/>
      <c r="V245" s="89" t="s">
        <v>725</v>
      </c>
      <c r="W245" s="89"/>
    </row>
    <row r="246" spans="1:23" s="109" customFormat="1">
      <c r="A246" s="26">
        <v>239</v>
      </c>
      <c r="B246" s="100">
        <v>141</v>
      </c>
      <c r="C246" s="100" t="s">
        <v>751</v>
      </c>
      <c r="D246" s="101" t="s">
        <v>17</v>
      </c>
      <c r="E246" s="101">
        <v>27</v>
      </c>
      <c r="F246" s="101" t="s">
        <v>18</v>
      </c>
      <c r="G246" s="101">
        <v>787</v>
      </c>
      <c r="H246" s="100" t="s">
        <v>17</v>
      </c>
      <c r="I246" s="123" t="s">
        <v>508</v>
      </c>
      <c r="J246" s="105" t="s">
        <v>18</v>
      </c>
      <c r="K246" s="123">
        <v>650</v>
      </c>
      <c r="L246" s="100"/>
      <c r="M246" s="100"/>
      <c r="N246" s="100" t="s">
        <v>496</v>
      </c>
      <c r="O246" s="100"/>
      <c r="P246" s="106" t="s">
        <v>27</v>
      </c>
      <c r="Q246" s="107">
        <v>5.5</v>
      </c>
      <c r="R246" s="107">
        <v>3.5</v>
      </c>
      <c r="S246" s="108" t="s">
        <v>30</v>
      </c>
      <c r="T246" s="100"/>
      <c r="U246" s="100"/>
      <c r="V246" s="100" t="s">
        <v>725</v>
      </c>
      <c r="W246" s="139" t="s">
        <v>932</v>
      </c>
    </row>
    <row r="247" spans="1:23" s="109" customFormat="1">
      <c r="A247" s="26">
        <v>240</v>
      </c>
      <c r="B247" s="100">
        <v>142</v>
      </c>
      <c r="C247" s="100" t="s">
        <v>752</v>
      </c>
      <c r="D247" s="101" t="s">
        <v>17</v>
      </c>
      <c r="E247" s="101">
        <v>28</v>
      </c>
      <c r="F247" s="101" t="s">
        <v>18</v>
      </c>
      <c r="G247" s="101">
        <v>660</v>
      </c>
      <c r="H247" s="100"/>
      <c r="I247" s="104"/>
      <c r="J247" s="124"/>
      <c r="K247" s="104"/>
      <c r="L247" s="100"/>
      <c r="M247" s="100"/>
      <c r="N247" s="100" t="s">
        <v>496</v>
      </c>
      <c r="O247" s="100"/>
      <c r="P247" s="106" t="s">
        <v>27</v>
      </c>
      <c r="Q247" s="107">
        <v>5.5</v>
      </c>
      <c r="R247" s="107">
        <v>3.5</v>
      </c>
      <c r="S247" s="108" t="s">
        <v>221</v>
      </c>
      <c r="T247" s="100"/>
      <c r="U247" s="100"/>
      <c r="V247" s="100" t="s">
        <v>753</v>
      </c>
      <c r="W247" s="100"/>
    </row>
    <row r="248" spans="1:23" s="88" customFormat="1">
      <c r="A248" s="26">
        <v>241</v>
      </c>
      <c r="B248" s="59">
        <v>143</v>
      </c>
      <c r="C248" s="59" t="s">
        <v>754</v>
      </c>
      <c r="D248" s="80" t="s">
        <v>17</v>
      </c>
      <c r="E248" s="80">
        <v>28</v>
      </c>
      <c r="F248" s="80" t="s">
        <v>18</v>
      </c>
      <c r="G248" s="80">
        <v>760</v>
      </c>
      <c r="H248" s="59" t="s">
        <v>17</v>
      </c>
      <c r="I248" s="83" t="s">
        <v>506</v>
      </c>
      <c r="J248" s="84" t="s">
        <v>18</v>
      </c>
      <c r="K248" s="83">
        <v>630</v>
      </c>
      <c r="L248" s="59"/>
      <c r="M248" s="59"/>
      <c r="N248" s="59" t="s">
        <v>488</v>
      </c>
      <c r="O248" s="59"/>
      <c r="P248" s="85" t="s">
        <v>27</v>
      </c>
      <c r="Q248" s="86">
        <v>5.5</v>
      </c>
      <c r="R248" s="86">
        <v>3.5</v>
      </c>
      <c r="S248" s="87" t="s">
        <v>30</v>
      </c>
      <c r="T248" s="59"/>
      <c r="U248" s="59"/>
      <c r="V248" s="59" t="s">
        <v>753</v>
      </c>
      <c r="W248" s="59"/>
    </row>
    <row r="249" spans="1:23">
      <c r="A249" s="26">
        <v>242</v>
      </c>
      <c r="B249" s="89"/>
      <c r="C249" s="58" t="s">
        <v>46</v>
      </c>
      <c r="D249" s="71" t="s">
        <v>17</v>
      </c>
      <c r="E249" s="116">
        <v>28</v>
      </c>
      <c r="F249" s="71" t="s">
        <v>18</v>
      </c>
      <c r="G249" s="116">
        <v>760</v>
      </c>
      <c r="H249" s="89"/>
      <c r="I249" s="99"/>
      <c r="J249" s="111"/>
      <c r="K249" s="99"/>
      <c r="L249" s="89"/>
      <c r="M249" s="89"/>
      <c r="N249" s="89" t="s">
        <v>496</v>
      </c>
      <c r="O249" s="89"/>
      <c r="P249" s="93" t="s">
        <v>27</v>
      </c>
      <c r="Q249" s="94">
        <v>2.5</v>
      </c>
      <c r="R249" s="94">
        <v>1.5</v>
      </c>
      <c r="S249" s="95" t="s">
        <v>26</v>
      </c>
      <c r="T249" s="89"/>
      <c r="U249" s="89"/>
      <c r="V249" s="89" t="s">
        <v>753</v>
      </c>
      <c r="W249" s="89"/>
    </row>
    <row r="250" spans="1:23">
      <c r="A250" s="26">
        <v>243</v>
      </c>
      <c r="B250" s="89">
        <v>144</v>
      </c>
      <c r="C250" s="58" t="s">
        <v>755</v>
      </c>
      <c r="D250" s="71" t="s">
        <v>17</v>
      </c>
      <c r="E250" s="116">
        <v>28</v>
      </c>
      <c r="F250" s="71" t="s">
        <v>18</v>
      </c>
      <c r="G250" s="116">
        <v>826</v>
      </c>
      <c r="H250" s="89" t="s">
        <v>17</v>
      </c>
      <c r="I250" s="91" t="s">
        <v>506</v>
      </c>
      <c r="J250" s="92" t="s">
        <v>18</v>
      </c>
      <c r="K250" s="91">
        <v>721</v>
      </c>
      <c r="L250" s="89"/>
      <c r="M250" s="89"/>
      <c r="N250" s="89"/>
      <c r="O250" s="89"/>
      <c r="P250" s="93"/>
      <c r="Q250" s="94"/>
      <c r="R250" s="94"/>
      <c r="S250" s="95" t="s">
        <v>525</v>
      </c>
      <c r="T250" s="89"/>
      <c r="U250" s="89"/>
      <c r="V250" s="89" t="s">
        <v>753</v>
      </c>
      <c r="W250" s="142" t="s">
        <v>871</v>
      </c>
    </row>
    <row r="251" spans="1:23">
      <c r="A251" s="26">
        <v>244</v>
      </c>
      <c r="B251" s="89">
        <v>145</v>
      </c>
      <c r="C251" s="58" t="s">
        <v>756</v>
      </c>
      <c r="D251" s="71" t="s">
        <v>17</v>
      </c>
      <c r="E251" s="116">
        <v>28</v>
      </c>
      <c r="F251" s="71" t="s">
        <v>18</v>
      </c>
      <c r="G251" s="116">
        <v>888</v>
      </c>
      <c r="H251" s="89" t="s">
        <v>17</v>
      </c>
      <c r="I251" s="91" t="s">
        <v>506</v>
      </c>
      <c r="J251" s="92" t="s">
        <v>18</v>
      </c>
      <c r="K251" s="91">
        <v>750</v>
      </c>
      <c r="L251" s="89"/>
      <c r="M251" s="89"/>
      <c r="N251" s="89" t="s">
        <v>514</v>
      </c>
      <c r="O251" s="89"/>
      <c r="P251" s="93" t="s">
        <v>27</v>
      </c>
      <c r="Q251" s="94">
        <v>3</v>
      </c>
      <c r="R251" s="94">
        <v>2</v>
      </c>
      <c r="S251" s="95" t="s">
        <v>757</v>
      </c>
      <c r="T251" s="89"/>
      <c r="U251" s="89"/>
      <c r="V251" s="89" t="s">
        <v>753</v>
      </c>
      <c r="W251" s="89"/>
    </row>
    <row r="252" spans="1:23">
      <c r="A252" s="26">
        <v>245</v>
      </c>
      <c r="B252" s="89">
        <v>146</v>
      </c>
      <c r="C252" s="58" t="s">
        <v>758</v>
      </c>
      <c r="D252" s="71" t="s">
        <v>17</v>
      </c>
      <c r="E252" s="116">
        <v>28</v>
      </c>
      <c r="F252" s="71" t="s">
        <v>18</v>
      </c>
      <c r="G252" s="116">
        <v>938</v>
      </c>
      <c r="H252" s="89"/>
      <c r="I252" s="99"/>
      <c r="J252" s="111"/>
      <c r="K252" s="99"/>
      <c r="L252" s="89"/>
      <c r="M252" s="89"/>
      <c r="N252" s="89" t="s">
        <v>496</v>
      </c>
      <c r="O252" s="89"/>
      <c r="P252" s="93"/>
      <c r="Q252" s="94"/>
      <c r="R252" s="94"/>
      <c r="S252" s="95"/>
      <c r="T252" s="89"/>
      <c r="U252" s="89"/>
      <c r="V252" s="89" t="s">
        <v>753</v>
      </c>
      <c r="W252" s="89"/>
    </row>
    <row r="253" spans="1:23" s="109" customFormat="1">
      <c r="A253" s="26">
        <v>246</v>
      </c>
      <c r="B253" s="100">
        <v>147</v>
      </c>
      <c r="C253" s="100" t="s">
        <v>759</v>
      </c>
      <c r="D253" s="101" t="s">
        <v>17</v>
      </c>
      <c r="E253" s="101">
        <v>29</v>
      </c>
      <c r="F253" s="101" t="s">
        <v>18</v>
      </c>
      <c r="G253" s="101">
        <v>842</v>
      </c>
      <c r="H253" s="100" t="s">
        <v>17</v>
      </c>
      <c r="I253" s="123" t="s">
        <v>504</v>
      </c>
      <c r="J253" s="105" t="s">
        <v>18</v>
      </c>
      <c r="K253" s="123">
        <v>710</v>
      </c>
      <c r="L253" s="100"/>
      <c r="M253" s="100"/>
      <c r="N253" s="100" t="s">
        <v>496</v>
      </c>
      <c r="O253" s="100"/>
      <c r="P253" s="106" t="s">
        <v>27</v>
      </c>
      <c r="Q253" s="107">
        <v>5.5</v>
      </c>
      <c r="R253" s="107">
        <v>3.5</v>
      </c>
      <c r="S253" s="108" t="s">
        <v>30</v>
      </c>
      <c r="T253" s="100"/>
      <c r="U253" s="100"/>
      <c r="V253" s="100" t="s">
        <v>753</v>
      </c>
      <c r="W253" s="139" t="s">
        <v>932</v>
      </c>
    </row>
    <row r="254" spans="1:23" s="88" customFormat="1">
      <c r="A254" s="26">
        <v>247</v>
      </c>
      <c r="B254" s="59">
        <v>148</v>
      </c>
      <c r="C254" s="59" t="s">
        <v>760</v>
      </c>
      <c r="D254" s="80" t="s">
        <v>17</v>
      </c>
      <c r="E254" s="80">
        <v>30</v>
      </c>
      <c r="F254" s="80" t="s">
        <v>18</v>
      </c>
      <c r="G254" s="80">
        <v>600</v>
      </c>
      <c r="H254" s="59" t="s">
        <v>17</v>
      </c>
      <c r="I254" s="83" t="s">
        <v>761</v>
      </c>
      <c r="J254" s="84" t="s">
        <v>18</v>
      </c>
      <c r="K254" s="83">
        <v>365</v>
      </c>
      <c r="L254" s="59">
        <f>30365-29710</f>
        <v>655</v>
      </c>
      <c r="M254" s="59"/>
      <c r="N254" s="59" t="s">
        <v>496</v>
      </c>
      <c r="O254" s="59"/>
      <c r="P254" s="85"/>
      <c r="Q254" s="86"/>
      <c r="R254" s="86"/>
      <c r="S254" s="87"/>
      <c r="T254" s="59"/>
      <c r="U254" s="59"/>
      <c r="V254" s="59" t="s">
        <v>753</v>
      </c>
      <c r="W254" s="59"/>
    </row>
    <row r="255" spans="1:23">
      <c r="A255" s="26">
        <v>248</v>
      </c>
      <c r="B255" s="89">
        <v>149</v>
      </c>
      <c r="C255" s="58" t="s">
        <v>762</v>
      </c>
      <c r="D255" s="71" t="s">
        <v>17</v>
      </c>
      <c r="E255" s="116">
        <v>30</v>
      </c>
      <c r="F255" s="71" t="s">
        <v>18</v>
      </c>
      <c r="G255" s="116">
        <v>660</v>
      </c>
      <c r="H255" s="89"/>
      <c r="I255" s="99"/>
      <c r="J255" s="111"/>
      <c r="K255" s="99"/>
      <c r="L255" s="89"/>
      <c r="M255" s="89"/>
      <c r="N255" s="89" t="s">
        <v>496</v>
      </c>
      <c r="O255" s="89"/>
      <c r="P255" s="93"/>
      <c r="Q255" s="94"/>
      <c r="R255" s="94"/>
      <c r="S255" s="153" t="s">
        <v>882</v>
      </c>
      <c r="T255" s="89"/>
      <c r="U255" s="89"/>
      <c r="V255" s="89" t="s">
        <v>753</v>
      </c>
      <c r="W255" s="89"/>
    </row>
    <row r="256" spans="1:23">
      <c r="A256" s="26">
        <v>249</v>
      </c>
      <c r="B256" s="89">
        <v>150</v>
      </c>
      <c r="C256" s="58" t="s">
        <v>763</v>
      </c>
      <c r="D256" s="71" t="s">
        <v>17</v>
      </c>
      <c r="E256" s="116">
        <v>30</v>
      </c>
      <c r="F256" s="71" t="s">
        <v>18</v>
      </c>
      <c r="G256" s="116">
        <v>710</v>
      </c>
      <c r="H256" s="89"/>
      <c r="I256" s="99"/>
      <c r="J256" s="111"/>
      <c r="K256" s="99"/>
      <c r="L256" s="89"/>
      <c r="M256" s="89"/>
      <c r="N256" s="89" t="s">
        <v>496</v>
      </c>
      <c r="O256" s="89"/>
      <c r="P256" s="93"/>
      <c r="Q256" s="94"/>
      <c r="R256" s="94"/>
      <c r="S256" s="153" t="s">
        <v>882</v>
      </c>
      <c r="T256" s="89"/>
      <c r="U256" s="89"/>
      <c r="V256" s="89" t="s">
        <v>753</v>
      </c>
      <c r="W256" s="89"/>
    </row>
    <row r="257" spans="1:23" s="88" customFormat="1">
      <c r="A257" s="26">
        <v>250</v>
      </c>
      <c r="B257" s="59">
        <v>151</v>
      </c>
      <c r="C257" s="59" t="s">
        <v>764</v>
      </c>
      <c r="D257" s="80" t="s">
        <v>17</v>
      </c>
      <c r="E257" s="80">
        <v>30</v>
      </c>
      <c r="F257" s="80" t="s">
        <v>18</v>
      </c>
      <c r="G257" s="80">
        <v>757</v>
      </c>
      <c r="H257" s="59" t="s">
        <v>17</v>
      </c>
      <c r="I257" s="83" t="s">
        <v>761</v>
      </c>
      <c r="J257" s="84" t="s">
        <v>18</v>
      </c>
      <c r="K257" s="83">
        <v>635</v>
      </c>
      <c r="L257" s="59"/>
      <c r="M257" s="59"/>
      <c r="N257" s="59" t="s">
        <v>488</v>
      </c>
      <c r="O257" s="59"/>
      <c r="P257" s="85" t="s">
        <v>27</v>
      </c>
      <c r="Q257" s="86">
        <v>7.5</v>
      </c>
      <c r="R257" s="86">
        <v>5.5</v>
      </c>
      <c r="S257" s="87" t="s">
        <v>30</v>
      </c>
      <c r="T257" s="59"/>
      <c r="U257" s="59"/>
      <c r="V257" s="59" t="s">
        <v>753</v>
      </c>
      <c r="W257" s="59"/>
    </row>
    <row r="258" spans="1:23">
      <c r="A258" s="26">
        <v>251</v>
      </c>
      <c r="B258" s="154">
        <v>152</v>
      </c>
      <c r="C258" s="58" t="s">
        <v>765</v>
      </c>
      <c r="D258" s="71" t="s">
        <v>17</v>
      </c>
      <c r="E258" s="116">
        <v>30</v>
      </c>
      <c r="F258" s="71" t="s">
        <v>18</v>
      </c>
      <c r="G258" s="116">
        <v>825</v>
      </c>
      <c r="H258" s="89" t="s">
        <v>17</v>
      </c>
      <c r="I258" s="91" t="s">
        <v>761</v>
      </c>
      <c r="J258" s="92" t="s">
        <v>18</v>
      </c>
      <c r="K258" s="91">
        <v>800</v>
      </c>
      <c r="L258" s="89"/>
      <c r="M258" s="89"/>
      <c r="N258" s="89" t="s">
        <v>514</v>
      </c>
      <c r="O258" s="89"/>
      <c r="P258" s="93" t="s">
        <v>27</v>
      </c>
      <c r="Q258" s="94">
        <v>3</v>
      </c>
      <c r="R258" s="94">
        <v>2</v>
      </c>
      <c r="S258" s="95" t="s">
        <v>30</v>
      </c>
      <c r="T258" s="89"/>
      <c r="U258" s="89"/>
      <c r="V258" s="89" t="s">
        <v>753</v>
      </c>
      <c r="W258" s="89"/>
    </row>
    <row r="259" spans="1:23">
      <c r="A259" s="26">
        <v>252</v>
      </c>
      <c r="B259" s="156">
        <v>152</v>
      </c>
      <c r="C259" s="58" t="s">
        <v>766</v>
      </c>
      <c r="D259" s="71" t="s">
        <v>17</v>
      </c>
      <c r="E259" s="116">
        <v>30</v>
      </c>
      <c r="F259" s="71" t="s">
        <v>18</v>
      </c>
      <c r="G259" s="116">
        <v>825</v>
      </c>
      <c r="H259" s="89"/>
      <c r="I259" s="99"/>
      <c r="J259" s="111"/>
      <c r="K259" s="99"/>
      <c r="L259" s="89"/>
      <c r="M259" s="89"/>
      <c r="N259" s="89" t="s">
        <v>488</v>
      </c>
      <c r="O259" s="89"/>
      <c r="P259" s="93"/>
      <c r="Q259" s="94"/>
      <c r="R259" s="94"/>
      <c r="S259" s="95"/>
      <c r="T259" s="89"/>
      <c r="U259" s="89"/>
      <c r="V259" s="89" t="s">
        <v>753</v>
      </c>
      <c r="W259" s="89"/>
    </row>
    <row r="260" spans="1:23">
      <c r="A260" s="26">
        <v>253</v>
      </c>
      <c r="B260" s="89">
        <v>153</v>
      </c>
      <c r="C260" s="58" t="s">
        <v>767</v>
      </c>
      <c r="D260" s="71" t="s">
        <v>17</v>
      </c>
      <c r="E260" s="116">
        <v>30</v>
      </c>
      <c r="F260" s="71" t="s">
        <v>18</v>
      </c>
      <c r="G260" s="116">
        <v>941</v>
      </c>
      <c r="H260" s="89" t="s">
        <v>17</v>
      </c>
      <c r="I260" s="91" t="s">
        <v>761</v>
      </c>
      <c r="J260" s="92" t="s">
        <v>18</v>
      </c>
      <c r="K260" s="91">
        <v>834</v>
      </c>
      <c r="L260" s="89"/>
      <c r="M260" s="89"/>
      <c r="N260" s="89"/>
      <c r="O260" s="89"/>
      <c r="P260" s="93"/>
      <c r="Q260" s="94"/>
      <c r="R260" s="94"/>
      <c r="S260" s="95" t="s">
        <v>525</v>
      </c>
      <c r="T260" s="89"/>
      <c r="U260" s="89"/>
      <c r="V260" s="89" t="s">
        <v>753</v>
      </c>
      <c r="W260" s="142" t="s">
        <v>872</v>
      </c>
    </row>
    <row r="261" spans="1:23" s="88" customFormat="1">
      <c r="A261" s="26">
        <v>254</v>
      </c>
      <c r="B261" s="59">
        <v>154</v>
      </c>
      <c r="C261" s="59" t="s">
        <v>768</v>
      </c>
      <c r="D261" s="80" t="s">
        <v>17</v>
      </c>
      <c r="E261" s="80">
        <v>31</v>
      </c>
      <c r="F261" s="80" t="s">
        <v>18</v>
      </c>
      <c r="G261" s="110" t="s">
        <v>559</v>
      </c>
      <c r="H261" s="59" t="s">
        <v>17</v>
      </c>
      <c r="I261" s="83" t="s">
        <v>635</v>
      </c>
      <c r="J261" s="84" t="s">
        <v>18</v>
      </c>
      <c r="K261" s="83">
        <v>900</v>
      </c>
      <c r="L261" s="59"/>
      <c r="M261" s="59"/>
      <c r="N261" s="59" t="s">
        <v>496</v>
      </c>
      <c r="O261" s="59"/>
      <c r="P261" s="85" t="s">
        <v>27</v>
      </c>
      <c r="Q261" s="86">
        <v>5.5</v>
      </c>
      <c r="R261" s="86">
        <v>3.5</v>
      </c>
      <c r="S261" s="87" t="s">
        <v>30</v>
      </c>
      <c r="T261" s="59"/>
      <c r="U261" s="59"/>
      <c r="V261" s="59" t="s">
        <v>753</v>
      </c>
      <c r="W261" s="59"/>
    </row>
    <row r="262" spans="1:23">
      <c r="A262" s="26">
        <v>255</v>
      </c>
      <c r="B262" s="89"/>
      <c r="C262" s="58" t="s">
        <v>47</v>
      </c>
      <c r="D262" s="71" t="s">
        <v>17</v>
      </c>
      <c r="E262" s="116">
        <v>31</v>
      </c>
      <c r="F262" s="71" t="s">
        <v>18</v>
      </c>
      <c r="G262" s="116">
        <v>15</v>
      </c>
      <c r="H262" s="142"/>
      <c r="I262" s="91"/>
      <c r="J262" s="92"/>
      <c r="K262" s="91"/>
      <c r="L262" s="89"/>
      <c r="M262" s="89"/>
      <c r="N262" s="89" t="s">
        <v>488</v>
      </c>
      <c r="O262" s="89"/>
      <c r="P262" s="93" t="s">
        <v>27</v>
      </c>
      <c r="Q262" s="94">
        <v>2.5</v>
      </c>
      <c r="R262" s="94">
        <v>1.5</v>
      </c>
      <c r="S262" s="95" t="s">
        <v>26</v>
      </c>
      <c r="T262" s="89"/>
      <c r="U262" s="89"/>
      <c r="V262" s="89" t="s">
        <v>753</v>
      </c>
      <c r="W262" s="89"/>
    </row>
    <row r="263" spans="1:23">
      <c r="A263" s="26">
        <v>256</v>
      </c>
      <c r="B263" s="89">
        <v>155</v>
      </c>
      <c r="C263" s="58" t="s">
        <v>769</v>
      </c>
      <c r="D263" s="71" t="s">
        <v>17</v>
      </c>
      <c r="E263" s="116">
        <v>31</v>
      </c>
      <c r="F263" s="71" t="s">
        <v>18</v>
      </c>
      <c r="G263" s="116">
        <v>111</v>
      </c>
      <c r="H263" s="89"/>
      <c r="I263" s="91"/>
      <c r="J263" s="92"/>
      <c r="K263" s="91"/>
      <c r="L263" s="89"/>
      <c r="M263" s="89"/>
      <c r="N263" s="89" t="s">
        <v>496</v>
      </c>
      <c r="O263" s="89"/>
      <c r="P263" s="93" t="s">
        <v>27</v>
      </c>
      <c r="Q263" s="94">
        <v>3</v>
      </c>
      <c r="R263" s="94">
        <v>2</v>
      </c>
      <c r="S263" s="95" t="s">
        <v>30</v>
      </c>
      <c r="T263" s="89"/>
      <c r="U263" s="89"/>
      <c r="V263" s="89" t="s">
        <v>753</v>
      </c>
      <c r="W263" s="89"/>
    </row>
    <row r="264" spans="1:23">
      <c r="A264" s="26">
        <v>257</v>
      </c>
      <c r="B264" s="89">
        <v>156</v>
      </c>
      <c r="C264" s="58" t="s">
        <v>770</v>
      </c>
      <c r="D264" s="71" t="s">
        <v>17</v>
      </c>
      <c r="E264" s="116">
        <v>31</v>
      </c>
      <c r="F264" s="71" t="s">
        <v>18</v>
      </c>
      <c r="G264" s="116">
        <v>182</v>
      </c>
      <c r="H264" s="89"/>
      <c r="I264" s="99"/>
      <c r="J264" s="111"/>
      <c r="K264" s="99"/>
      <c r="L264" s="89"/>
      <c r="M264" s="89"/>
      <c r="N264" s="89" t="s">
        <v>496</v>
      </c>
      <c r="O264" s="89"/>
      <c r="P264" s="93"/>
      <c r="Q264" s="94"/>
      <c r="R264" s="94"/>
      <c r="S264" s="95"/>
      <c r="T264" s="89"/>
      <c r="U264" s="89"/>
      <c r="V264" s="89" t="s">
        <v>753</v>
      </c>
      <c r="W264" s="89"/>
    </row>
    <row r="265" spans="1:23">
      <c r="A265" s="26">
        <v>258</v>
      </c>
      <c r="B265" s="89">
        <v>157</v>
      </c>
      <c r="C265" s="58" t="s">
        <v>771</v>
      </c>
      <c r="D265" s="71" t="s">
        <v>17</v>
      </c>
      <c r="E265" s="116">
        <v>31</v>
      </c>
      <c r="F265" s="71" t="s">
        <v>18</v>
      </c>
      <c r="G265" s="116">
        <v>252</v>
      </c>
      <c r="H265" s="89"/>
      <c r="I265" s="99"/>
      <c r="J265" s="111"/>
      <c r="K265" s="99"/>
      <c r="L265" s="89"/>
      <c r="M265" s="89"/>
      <c r="N265" s="89" t="s">
        <v>496</v>
      </c>
      <c r="O265" s="89"/>
      <c r="P265" s="93"/>
      <c r="Q265" s="94"/>
      <c r="R265" s="94"/>
      <c r="S265" s="95"/>
      <c r="T265" s="89"/>
      <c r="U265" s="89"/>
      <c r="V265" s="89" t="s">
        <v>753</v>
      </c>
      <c r="W265" s="89"/>
    </row>
    <row r="266" spans="1:23">
      <c r="A266" s="26">
        <v>259</v>
      </c>
      <c r="B266" s="89">
        <v>158</v>
      </c>
      <c r="C266" s="58" t="s">
        <v>772</v>
      </c>
      <c r="D266" s="71" t="s">
        <v>17</v>
      </c>
      <c r="E266" s="116">
        <v>31</v>
      </c>
      <c r="F266" s="71" t="s">
        <v>18</v>
      </c>
      <c r="G266" s="116">
        <v>280</v>
      </c>
      <c r="H266" s="89"/>
      <c r="I266" s="99"/>
      <c r="J266" s="111"/>
      <c r="K266" s="99"/>
      <c r="L266" s="89"/>
      <c r="M266" s="89"/>
      <c r="N266" s="89" t="s">
        <v>496</v>
      </c>
      <c r="O266" s="89"/>
      <c r="P266" s="93" t="s">
        <v>27</v>
      </c>
      <c r="Q266" s="94">
        <v>2.5</v>
      </c>
      <c r="R266" s="94">
        <v>1.5</v>
      </c>
      <c r="S266" s="95" t="s">
        <v>26</v>
      </c>
      <c r="T266" s="89"/>
      <c r="U266" s="89"/>
      <c r="V266" s="89" t="s">
        <v>753</v>
      </c>
      <c r="W266" s="89"/>
    </row>
    <row r="267" spans="1:23">
      <c r="A267" s="26">
        <v>260</v>
      </c>
      <c r="B267" s="89">
        <v>159</v>
      </c>
      <c r="C267" s="58" t="s">
        <v>47</v>
      </c>
      <c r="D267" s="71" t="s">
        <v>17</v>
      </c>
      <c r="E267" s="116">
        <v>31</v>
      </c>
      <c r="F267" s="71" t="s">
        <v>18</v>
      </c>
      <c r="G267" s="116">
        <v>480</v>
      </c>
      <c r="H267" s="89"/>
      <c r="I267" s="99"/>
      <c r="J267" s="111"/>
      <c r="K267" s="99"/>
      <c r="L267" s="89"/>
      <c r="M267" s="89"/>
      <c r="N267" s="89" t="s">
        <v>488</v>
      </c>
      <c r="O267" s="89"/>
      <c r="P267" s="93" t="s">
        <v>27</v>
      </c>
      <c r="Q267" s="94">
        <v>2.5</v>
      </c>
      <c r="R267" s="94">
        <v>1.5</v>
      </c>
      <c r="S267" s="95" t="s">
        <v>26</v>
      </c>
      <c r="T267" s="89"/>
      <c r="U267" s="89"/>
      <c r="V267" s="89" t="s">
        <v>753</v>
      </c>
      <c r="W267" s="89"/>
    </row>
    <row r="268" spans="1:23">
      <c r="A268" s="26">
        <v>261</v>
      </c>
      <c r="B268" s="89">
        <v>160</v>
      </c>
      <c r="C268" s="58" t="s">
        <v>47</v>
      </c>
      <c r="D268" s="71" t="s">
        <v>17</v>
      </c>
      <c r="E268" s="116">
        <v>31</v>
      </c>
      <c r="F268" s="71" t="s">
        <v>18</v>
      </c>
      <c r="G268" s="116">
        <v>532</v>
      </c>
      <c r="H268" s="89"/>
      <c r="I268" s="99"/>
      <c r="J268" s="111"/>
      <c r="K268" s="99"/>
      <c r="L268" s="89"/>
      <c r="M268" s="89"/>
      <c r="N268" s="89" t="s">
        <v>496</v>
      </c>
      <c r="O268" s="89"/>
      <c r="P268" s="93" t="s">
        <v>27</v>
      </c>
      <c r="Q268" s="94">
        <v>2.5</v>
      </c>
      <c r="R268" s="94">
        <v>1.5</v>
      </c>
      <c r="S268" s="95" t="s">
        <v>48</v>
      </c>
      <c r="T268" s="89"/>
      <c r="U268" s="89"/>
      <c r="V268" s="89" t="s">
        <v>753</v>
      </c>
      <c r="W268" s="89"/>
    </row>
    <row r="269" spans="1:23">
      <c r="A269" s="26">
        <v>262</v>
      </c>
      <c r="B269" s="89"/>
      <c r="C269" s="58" t="s">
        <v>773</v>
      </c>
      <c r="D269" s="71" t="s">
        <v>17</v>
      </c>
      <c r="E269" s="116">
        <v>31</v>
      </c>
      <c r="F269" s="71" t="s">
        <v>18</v>
      </c>
      <c r="G269" s="116">
        <v>570</v>
      </c>
      <c r="H269" s="89"/>
      <c r="I269" s="99"/>
      <c r="J269" s="111"/>
      <c r="K269" s="99"/>
      <c r="L269" s="89"/>
      <c r="M269" s="89"/>
      <c r="N269" s="89" t="s">
        <v>488</v>
      </c>
      <c r="O269" s="89"/>
      <c r="P269" s="93"/>
      <c r="Q269" s="94"/>
      <c r="R269" s="94"/>
      <c r="S269" s="95"/>
      <c r="T269" s="89"/>
      <c r="U269" s="89"/>
      <c r="V269" s="89" t="s">
        <v>753</v>
      </c>
      <c r="W269" s="89"/>
    </row>
    <row r="270" spans="1:23">
      <c r="A270" s="26">
        <v>263</v>
      </c>
      <c r="B270" s="89">
        <v>161</v>
      </c>
      <c r="C270" s="58" t="s">
        <v>769</v>
      </c>
      <c r="D270" s="71" t="s">
        <v>17</v>
      </c>
      <c r="E270" s="116">
        <v>31</v>
      </c>
      <c r="F270" s="71" t="s">
        <v>18</v>
      </c>
      <c r="G270" s="116">
        <v>865</v>
      </c>
      <c r="H270" s="89"/>
      <c r="I270" s="99"/>
      <c r="J270" s="111"/>
      <c r="K270" s="99"/>
      <c r="L270" s="89"/>
      <c r="M270" s="89"/>
      <c r="N270" s="89" t="s">
        <v>488</v>
      </c>
      <c r="O270" s="89"/>
      <c r="P270" s="93" t="s">
        <v>27</v>
      </c>
      <c r="Q270" s="94">
        <v>3.5</v>
      </c>
      <c r="R270" s="94">
        <v>2.5</v>
      </c>
      <c r="S270" s="95" t="s">
        <v>30</v>
      </c>
      <c r="T270" s="89"/>
      <c r="U270" s="89"/>
      <c r="V270" s="89" t="s">
        <v>753</v>
      </c>
      <c r="W270" s="89"/>
    </row>
    <row r="271" spans="1:23">
      <c r="A271" s="26">
        <v>264</v>
      </c>
      <c r="B271" s="89">
        <v>162</v>
      </c>
      <c r="C271" s="58" t="s">
        <v>769</v>
      </c>
      <c r="D271" s="71" t="s">
        <v>17</v>
      </c>
      <c r="E271" s="116">
        <v>32</v>
      </c>
      <c r="F271" s="71" t="s">
        <v>18</v>
      </c>
      <c r="G271" s="116">
        <v>0</v>
      </c>
      <c r="H271" s="89"/>
      <c r="I271" s="99"/>
      <c r="J271" s="111"/>
      <c r="K271" s="99"/>
      <c r="L271" s="89"/>
      <c r="M271" s="89"/>
      <c r="N271" s="89" t="s">
        <v>488</v>
      </c>
      <c r="O271" s="89"/>
      <c r="P271" s="93" t="s">
        <v>27</v>
      </c>
      <c r="Q271" s="94">
        <v>3.5</v>
      </c>
      <c r="R271" s="94">
        <v>2.5</v>
      </c>
      <c r="S271" s="95" t="s">
        <v>30</v>
      </c>
      <c r="T271" s="89"/>
      <c r="U271" s="89"/>
      <c r="V271" s="89" t="s">
        <v>753</v>
      </c>
      <c r="W271" s="89"/>
    </row>
    <row r="272" spans="1:23">
      <c r="A272" s="26">
        <v>265</v>
      </c>
      <c r="B272" s="89">
        <v>163</v>
      </c>
      <c r="C272" s="58" t="s">
        <v>774</v>
      </c>
      <c r="D272" s="71" t="s">
        <v>17</v>
      </c>
      <c r="E272" s="116">
        <v>32</v>
      </c>
      <c r="F272" s="71" t="s">
        <v>18</v>
      </c>
      <c r="G272" s="116">
        <v>100</v>
      </c>
      <c r="H272" s="89"/>
      <c r="I272" s="99"/>
      <c r="J272" s="111"/>
      <c r="K272" s="99"/>
      <c r="L272" s="89"/>
      <c r="M272" s="89"/>
      <c r="N272" s="89" t="s">
        <v>488</v>
      </c>
      <c r="O272" s="89"/>
      <c r="P272" s="93"/>
      <c r="Q272" s="94"/>
      <c r="R272" s="94"/>
      <c r="S272" s="95"/>
      <c r="T272" s="89"/>
      <c r="U272" s="89"/>
      <c r="V272" s="89" t="s">
        <v>753</v>
      </c>
      <c r="W272" s="89"/>
    </row>
    <row r="273" spans="1:25">
      <c r="A273" s="26">
        <v>266</v>
      </c>
      <c r="B273" s="89">
        <v>164</v>
      </c>
      <c r="C273" s="58" t="s">
        <v>47</v>
      </c>
      <c r="D273" s="71" t="s">
        <v>17</v>
      </c>
      <c r="E273" s="116">
        <v>32</v>
      </c>
      <c r="F273" s="71" t="s">
        <v>18</v>
      </c>
      <c r="G273" s="116">
        <v>319</v>
      </c>
      <c r="H273" s="89"/>
      <c r="I273" s="99"/>
      <c r="J273" s="111"/>
      <c r="K273" s="99"/>
      <c r="L273" s="89"/>
      <c r="M273" s="89"/>
      <c r="N273" s="89" t="s">
        <v>496</v>
      </c>
      <c r="O273" s="89"/>
      <c r="P273" s="93" t="s">
        <v>27</v>
      </c>
      <c r="Q273" s="94">
        <v>2.5</v>
      </c>
      <c r="R273" s="94">
        <v>1.5</v>
      </c>
      <c r="S273" s="95" t="s">
        <v>26</v>
      </c>
      <c r="T273" s="89"/>
      <c r="U273" s="89"/>
      <c r="V273" s="89" t="s">
        <v>753</v>
      </c>
      <c r="W273" s="89"/>
    </row>
    <row r="274" spans="1:25">
      <c r="A274" s="26">
        <v>267</v>
      </c>
      <c r="B274" s="89">
        <v>165</v>
      </c>
      <c r="C274" s="58" t="s">
        <v>47</v>
      </c>
      <c r="D274" s="71" t="s">
        <v>17</v>
      </c>
      <c r="E274" s="116">
        <v>32</v>
      </c>
      <c r="F274" s="71" t="s">
        <v>18</v>
      </c>
      <c r="G274" s="116">
        <v>593</v>
      </c>
      <c r="H274" s="89"/>
      <c r="I274" s="99"/>
      <c r="J274" s="111"/>
      <c r="K274" s="99"/>
      <c r="L274" s="89"/>
      <c r="M274" s="89"/>
      <c r="N274" s="89" t="s">
        <v>488</v>
      </c>
      <c r="O274" s="89"/>
      <c r="P274" s="93" t="s">
        <v>27</v>
      </c>
      <c r="Q274" s="94">
        <v>2.5</v>
      </c>
      <c r="R274" s="94">
        <v>1.5</v>
      </c>
      <c r="S274" s="95" t="s">
        <v>26</v>
      </c>
      <c r="T274" s="89"/>
      <c r="U274" s="89"/>
      <c r="V274" s="89" t="s">
        <v>753</v>
      </c>
      <c r="W274" s="89"/>
    </row>
    <row r="275" spans="1:25">
      <c r="A275" s="26">
        <v>268</v>
      </c>
      <c r="B275" s="89">
        <v>166</v>
      </c>
      <c r="C275" s="58" t="s">
        <v>47</v>
      </c>
      <c r="D275" s="71" t="s">
        <v>17</v>
      </c>
      <c r="E275" s="116">
        <v>32</v>
      </c>
      <c r="F275" s="71" t="s">
        <v>18</v>
      </c>
      <c r="G275" s="116">
        <v>710</v>
      </c>
      <c r="H275" s="89"/>
      <c r="I275" s="99"/>
      <c r="J275" s="111"/>
      <c r="K275" s="99"/>
      <c r="L275" s="89"/>
      <c r="M275" s="89"/>
      <c r="N275" s="89" t="s">
        <v>496</v>
      </c>
      <c r="O275" s="89"/>
      <c r="P275" s="93" t="s">
        <v>27</v>
      </c>
      <c r="Q275" s="94">
        <v>2.5</v>
      </c>
      <c r="R275" s="94">
        <v>1.5</v>
      </c>
      <c r="S275" s="95" t="s">
        <v>221</v>
      </c>
      <c r="T275" s="89"/>
      <c r="U275" s="89"/>
      <c r="V275" s="89" t="s">
        <v>753</v>
      </c>
      <c r="W275" s="89"/>
    </row>
    <row r="276" spans="1:25" s="109" customFormat="1">
      <c r="A276" s="26">
        <v>269</v>
      </c>
      <c r="B276" s="100">
        <v>167</v>
      </c>
      <c r="C276" s="100" t="s">
        <v>769</v>
      </c>
      <c r="D276" s="101" t="s">
        <v>17</v>
      </c>
      <c r="E276" s="101">
        <v>32</v>
      </c>
      <c r="F276" s="101" t="s">
        <v>18</v>
      </c>
      <c r="G276" s="101">
        <v>790</v>
      </c>
      <c r="H276" s="139" t="s">
        <v>17</v>
      </c>
      <c r="I276" s="104">
        <v>32</v>
      </c>
      <c r="J276" s="143" t="s">
        <v>18</v>
      </c>
      <c r="K276" s="104">
        <v>700</v>
      </c>
      <c r="L276" s="100"/>
      <c r="M276" s="100"/>
      <c r="N276" s="100" t="s">
        <v>488</v>
      </c>
      <c r="O276" s="100"/>
      <c r="P276" s="106" t="s">
        <v>27</v>
      </c>
      <c r="Q276" s="107">
        <v>3</v>
      </c>
      <c r="R276" s="107">
        <v>2</v>
      </c>
      <c r="S276" s="108" t="s">
        <v>30</v>
      </c>
      <c r="T276" s="100"/>
      <c r="U276" s="100"/>
      <c r="V276" s="100" t="s">
        <v>753</v>
      </c>
      <c r="W276" s="100"/>
    </row>
    <row r="277" spans="1:25">
      <c r="A277" s="26">
        <v>270</v>
      </c>
      <c r="B277" s="89">
        <v>168</v>
      </c>
      <c r="C277" s="58" t="s">
        <v>775</v>
      </c>
      <c r="D277" s="71" t="s">
        <v>17</v>
      </c>
      <c r="E277" s="116">
        <v>32</v>
      </c>
      <c r="F277" s="71" t="s">
        <v>18</v>
      </c>
      <c r="G277" s="116">
        <v>913</v>
      </c>
      <c r="H277" s="89"/>
      <c r="I277" s="99"/>
      <c r="J277" s="111"/>
      <c r="K277" s="99"/>
      <c r="L277" s="89"/>
      <c r="M277" s="89"/>
      <c r="N277" s="89" t="s">
        <v>488</v>
      </c>
      <c r="O277" s="89"/>
      <c r="P277" s="93"/>
      <c r="Q277" s="94"/>
      <c r="R277" s="94"/>
      <c r="S277" s="95"/>
      <c r="T277" s="89"/>
      <c r="U277" s="89"/>
      <c r="V277" s="89" t="s">
        <v>753</v>
      </c>
      <c r="W277" s="89"/>
      <c r="Y277" s="125"/>
    </row>
    <row r="278" spans="1:25">
      <c r="A278" s="26">
        <v>271</v>
      </c>
      <c r="B278" s="89">
        <v>169</v>
      </c>
      <c r="C278" s="58" t="s">
        <v>776</v>
      </c>
      <c r="D278" s="71" t="s">
        <v>17</v>
      </c>
      <c r="E278" s="116">
        <v>33</v>
      </c>
      <c r="F278" s="71" t="s">
        <v>18</v>
      </c>
      <c r="G278" s="116">
        <v>65</v>
      </c>
      <c r="H278" s="89"/>
      <c r="I278" s="99"/>
      <c r="J278" s="111"/>
      <c r="K278" s="99"/>
      <c r="L278" s="89"/>
      <c r="M278" s="89"/>
      <c r="N278" s="89" t="s">
        <v>488</v>
      </c>
      <c r="O278" s="89"/>
      <c r="P278" s="93" t="s">
        <v>27</v>
      </c>
      <c r="Q278" s="94">
        <v>2</v>
      </c>
      <c r="R278" s="94">
        <v>2</v>
      </c>
      <c r="S278" s="95" t="s">
        <v>30</v>
      </c>
      <c r="T278" s="89"/>
      <c r="U278" s="89"/>
      <c r="V278" s="89" t="s">
        <v>753</v>
      </c>
      <c r="W278" s="89"/>
    </row>
    <row r="279" spans="1:25" s="109" customFormat="1">
      <c r="A279" s="145">
        <v>272</v>
      </c>
      <c r="B279" s="100">
        <v>170</v>
      </c>
      <c r="C279" s="100" t="s">
        <v>777</v>
      </c>
      <c r="D279" s="101" t="s">
        <v>17</v>
      </c>
      <c r="E279" s="101">
        <v>33</v>
      </c>
      <c r="F279" s="101" t="s">
        <v>18</v>
      </c>
      <c r="G279" s="101">
        <v>200</v>
      </c>
      <c r="H279" s="100"/>
      <c r="I279" s="104"/>
      <c r="J279" s="124"/>
      <c r="K279" s="104"/>
      <c r="L279" s="100"/>
      <c r="M279" s="100"/>
      <c r="N279" s="100" t="s">
        <v>496</v>
      </c>
      <c r="O279" s="100"/>
      <c r="P279" s="106"/>
      <c r="Q279" s="107"/>
      <c r="R279" s="107"/>
      <c r="S279" s="187" t="s">
        <v>882</v>
      </c>
      <c r="T279" s="100"/>
      <c r="U279" s="100"/>
      <c r="V279" s="100" t="s">
        <v>753</v>
      </c>
      <c r="W279" s="139" t="s">
        <v>931</v>
      </c>
    </row>
    <row r="280" spans="1:25">
      <c r="A280" s="26">
        <v>273</v>
      </c>
      <c r="B280" s="89">
        <v>171</v>
      </c>
      <c r="C280" s="58" t="s">
        <v>778</v>
      </c>
      <c r="D280" s="71" t="s">
        <v>17</v>
      </c>
      <c r="E280" s="116">
        <v>33</v>
      </c>
      <c r="F280" s="71" t="s">
        <v>18</v>
      </c>
      <c r="G280" s="116">
        <v>276</v>
      </c>
      <c r="H280" s="89"/>
      <c r="I280" s="99"/>
      <c r="J280" s="111"/>
      <c r="K280" s="99"/>
      <c r="L280" s="89"/>
      <c r="M280" s="89"/>
      <c r="N280" s="89" t="s">
        <v>496</v>
      </c>
      <c r="O280" s="89"/>
      <c r="P280" s="93"/>
      <c r="Q280" s="94"/>
      <c r="R280" s="94"/>
      <c r="S280" s="95"/>
      <c r="T280" s="89"/>
      <c r="U280" s="89"/>
      <c r="V280" s="89" t="s">
        <v>779</v>
      </c>
      <c r="W280" s="89"/>
    </row>
    <row r="281" spans="1:25">
      <c r="A281" s="26">
        <v>274</v>
      </c>
      <c r="B281" s="89">
        <v>172</v>
      </c>
      <c r="C281" s="58" t="s">
        <v>780</v>
      </c>
      <c r="D281" s="71" t="s">
        <v>17</v>
      </c>
      <c r="E281" s="116">
        <v>33</v>
      </c>
      <c r="F281" s="71" t="s">
        <v>18</v>
      </c>
      <c r="G281" s="116">
        <v>343</v>
      </c>
      <c r="H281" s="89"/>
      <c r="I281" s="99"/>
      <c r="J281" s="111"/>
      <c r="K281" s="99"/>
      <c r="L281" s="89"/>
      <c r="M281" s="89"/>
      <c r="N281" s="89" t="s">
        <v>488</v>
      </c>
      <c r="O281" s="89"/>
      <c r="P281" s="93" t="s">
        <v>27</v>
      </c>
      <c r="Q281" s="94">
        <v>3.5</v>
      </c>
      <c r="R281" s="94">
        <v>2.5</v>
      </c>
      <c r="S281" s="95" t="s">
        <v>30</v>
      </c>
      <c r="T281" s="89"/>
      <c r="U281" s="89"/>
      <c r="V281" s="89" t="s">
        <v>779</v>
      </c>
      <c r="W281" s="89"/>
    </row>
    <row r="282" spans="1:25">
      <c r="A282" s="26">
        <v>275</v>
      </c>
      <c r="B282" s="89"/>
      <c r="C282" s="58" t="s">
        <v>47</v>
      </c>
      <c r="D282" s="71" t="s">
        <v>17</v>
      </c>
      <c r="E282" s="116">
        <v>33</v>
      </c>
      <c r="F282" s="71" t="s">
        <v>18</v>
      </c>
      <c r="G282" s="116">
        <v>343</v>
      </c>
      <c r="H282" s="89"/>
      <c r="I282" s="99"/>
      <c r="J282" s="111"/>
      <c r="K282" s="99"/>
      <c r="L282" s="89"/>
      <c r="M282" s="89"/>
      <c r="N282" s="89" t="s">
        <v>496</v>
      </c>
      <c r="O282" s="89"/>
      <c r="P282" s="93" t="s">
        <v>27</v>
      </c>
      <c r="Q282" s="94">
        <v>2.5</v>
      </c>
      <c r="R282" s="94">
        <v>1.5</v>
      </c>
      <c r="S282" s="95" t="s">
        <v>221</v>
      </c>
      <c r="T282" s="89"/>
      <c r="U282" s="89"/>
      <c r="V282" s="89" t="s">
        <v>779</v>
      </c>
      <c r="W282" s="89"/>
    </row>
    <row r="283" spans="1:25">
      <c r="A283" s="26">
        <v>276</v>
      </c>
      <c r="B283" s="89">
        <v>173</v>
      </c>
      <c r="C283" s="58" t="s">
        <v>47</v>
      </c>
      <c r="D283" s="71" t="s">
        <v>17</v>
      </c>
      <c r="E283" s="116">
        <v>33</v>
      </c>
      <c r="F283" s="71" t="s">
        <v>18</v>
      </c>
      <c r="G283" s="116">
        <v>577</v>
      </c>
      <c r="H283" s="89"/>
      <c r="I283" s="99"/>
      <c r="J283" s="111"/>
      <c r="K283" s="99"/>
      <c r="L283" s="89"/>
      <c r="M283" s="89"/>
      <c r="N283" s="89" t="s">
        <v>488</v>
      </c>
      <c r="O283" s="89"/>
      <c r="P283" s="93" t="s">
        <v>27</v>
      </c>
      <c r="Q283" s="94">
        <v>3.5</v>
      </c>
      <c r="R283" s="94">
        <v>1.5</v>
      </c>
      <c r="S283" s="95" t="s">
        <v>26</v>
      </c>
      <c r="T283" s="89"/>
      <c r="U283" s="89"/>
      <c r="V283" s="89" t="s">
        <v>779</v>
      </c>
      <c r="W283" s="89"/>
    </row>
    <row r="284" spans="1:25">
      <c r="A284" s="26">
        <v>277</v>
      </c>
      <c r="B284" s="89">
        <v>174</v>
      </c>
      <c r="C284" s="58" t="s">
        <v>781</v>
      </c>
      <c r="D284" s="71" t="s">
        <v>17</v>
      </c>
      <c r="E284" s="116">
        <v>33</v>
      </c>
      <c r="F284" s="71" t="s">
        <v>18</v>
      </c>
      <c r="G284" s="116">
        <v>790</v>
      </c>
      <c r="H284" s="89"/>
      <c r="I284" s="99"/>
      <c r="J284" s="111"/>
      <c r="K284" s="99"/>
      <c r="L284" s="89"/>
      <c r="M284" s="89"/>
      <c r="N284" s="89" t="s">
        <v>496</v>
      </c>
      <c r="O284" s="89"/>
      <c r="P284" s="93"/>
      <c r="Q284" s="94"/>
      <c r="R284" s="94"/>
      <c r="S284" s="95"/>
      <c r="T284" s="89"/>
      <c r="U284" s="89"/>
      <c r="V284" s="89" t="s">
        <v>779</v>
      </c>
      <c r="W284" s="89"/>
    </row>
    <row r="285" spans="1:25">
      <c r="A285" s="26">
        <v>278</v>
      </c>
      <c r="B285" s="89">
        <v>175</v>
      </c>
      <c r="C285" s="58" t="s">
        <v>47</v>
      </c>
      <c r="D285" s="71" t="s">
        <v>17</v>
      </c>
      <c r="E285" s="116">
        <v>33</v>
      </c>
      <c r="F285" s="71" t="s">
        <v>18</v>
      </c>
      <c r="G285" s="116">
        <v>827</v>
      </c>
      <c r="H285" s="89"/>
      <c r="I285" s="99"/>
      <c r="J285" s="111"/>
      <c r="K285" s="99"/>
      <c r="L285" s="89"/>
      <c r="M285" s="89"/>
      <c r="N285" s="89" t="s">
        <v>488</v>
      </c>
      <c r="O285" s="89"/>
      <c r="P285" s="93" t="s">
        <v>27</v>
      </c>
      <c r="Q285" s="94">
        <v>2.5</v>
      </c>
      <c r="R285" s="94">
        <v>1.5</v>
      </c>
      <c r="S285" s="95" t="s">
        <v>221</v>
      </c>
      <c r="T285" s="89"/>
      <c r="U285" s="89"/>
      <c r="V285" s="89" t="s">
        <v>779</v>
      </c>
      <c r="W285" s="89"/>
    </row>
    <row r="286" spans="1:25">
      <c r="A286" s="26">
        <v>279</v>
      </c>
      <c r="B286" s="89">
        <v>176</v>
      </c>
      <c r="C286" s="58" t="s">
        <v>782</v>
      </c>
      <c r="D286" s="71" t="s">
        <v>17</v>
      </c>
      <c r="E286" s="116">
        <v>34</v>
      </c>
      <c r="F286" s="71" t="s">
        <v>18</v>
      </c>
      <c r="G286" s="116">
        <v>110</v>
      </c>
      <c r="H286" s="89" t="s">
        <v>17</v>
      </c>
      <c r="I286" s="91" t="s">
        <v>719</v>
      </c>
      <c r="J286" s="92" t="s">
        <v>18</v>
      </c>
      <c r="K286" s="91" t="s">
        <v>498</v>
      </c>
      <c r="L286" s="89"/>
      <c r="M286" s="89"/>
      <c r="N286" s="89" t="s">
        <v>496</v>
      </c>
      <c r="O286" s="89"/>
      <c r="P286" s="93" t="s">
        <v>27</v>
      </c>
      <c r="Q286" s="94">
        <v>5.5</v>
      </c>
      <c r="R286" s="94">
        <v>3.5</v>
      </c>
      <c r="S286" s="95" t="s">
        <v>30</v>
      </c>
      <c r="T286" s="89"/>
      <c r="U286" s="89"/>
      <c r="V286" s="89" t="s">
        <v>779</v>
      </c>
      <c r="W286" s="89"/>
    </row>
    <row r="287" spans="1:25">
      <c r="A287" s="26">
        <v>280</v>
      </c>
      <c r="B287" s="89">
        <v>177</v>
      </c>
      <c r="C287" s="58" t="s">
        <v>783</v>
      </c>
      <c r="D287" s="71" t="s">
        <v>17</v>
      </c>
      <c r="E287" s="116">
        <v>34</v>
      </c>
      <c r="F287" s="71" t="s">
        <v>18</v>
      </c>
      <c r="G287" s="116">
        <v>200</v>
      </c>
      <c r="H287" s="89"/>
      <c r="I287" s="99"/>
      <c r="J287" s="111"/>
      <c r="K287" s="99"/>
      <c r="L287" s="89"/>
      <c r="M287" s="89"/>
      <c r="N287" s="89" t="s">
        <v>488</v>
      </c>
      <c r="O287" s="89"/>
      <c r="P287" s="93"/>
      <c r="Q287" s="94"/>
      <c r="R287" s="94"/>
      <c r="S287" s="153" t="s">
        <v>882</v>
      </c>
      <c r="T287" s="89"/>
      <c r="U287" s="89"/>
      <c r="V287" s="89" t="s">
        <v>779</v>
      </c>
      <c r="W287" s="89"/>
    </row>
    <row r="288" spans="1:25">
      <c r="A288" s="26">
        <v>281</v>
      </c>
      <c r="B288" s="89">
        <v>178</v>
      </c>
      <c r="C288" s="58" t="s">
        <v>87</v>
      </c>
      <c r="D288" s="71" t="s">
        <v>17</v>
      </c>
      <c r="E288" s="116">
        <v>34</v>
      </c>
      <c r="F288" s="71" t="s">
        <v>18</v>
      </c>
      <c r="G288" s="116">
        <v>236</v>
      </c>
      <c r="H288" s="89"/>
      <c r="I288" s="99"/>
      <c r="J288" s="111"/>
      <c r="K288" s="99"/>
      <c r="L288" s="89"/>
      <c r="M288" s="89"/>
      <c r="N288" s="89" t="s">
        <v>488</v>
      </c>
      <c r="O288" s="89"/>
      <c r="P288" s="93" t="s">
        <v>27</v>
      </c>
      <c r="Q288" s="94">
        <v>5.5</v>
      </c>
      <c r="R288" s="94">
        <v>3.5</v>
      </c>
      <c r="S288" s="95" t="s">
        <v>30</v>
      </c>
      <c r="T288" s="89"/>
      <c r="U288" s="89"/>
      <c r="V288" s="89" t="s">
        <v>779</v>
      </c>
      <c r="W288" s="89"/>
    </row>
    <row r="289" spans="1:23">
      <c r="A289" s="26">
        <v>282</v>
      </c>
      <c r="B289" s="89">
        <v>179</v>
      </c>
      <c r="C289" s="58" t="s">
        <v>784</v>
      </c>
      <c r="D289" s="71" t="s">
        <v>17</v>
      </c>
      <c r="E289" s="116">
        <v>34</v>
      </c>
      <c r="F289" s="71" t="s">
        <v>18</v>
      </c>
      <c r="G289" s="116">
        <v>324</v>
      </c>
      <c r="H289" s="89"/>
      <c r="I289" s="99"/>
      <c r="J289" s="111"/>
      <c r="K289" s="99"/>
      <c r="L289" s="89"/>
      <c r="M289" s="89"/>
      <c r="N289" s="89" t="s">
        <v>488</v>
      </c>
      <c r="O289" s="89"/>
      <c r="P289" s="93"/>
      <c r="Q289" s="94"/>
      <c r="R289" s="94"/>
      <c r="S289" s="95"/>
      <c r="T289" s="89"/>
      <c r="U289" s="89"/>
      <c r="V289" s="89" t="s">
        <v>779</v>
      </c>
      <c r="W289" s="89"/>
    </row>
    <row r="290" spans="1:23">
      <c r="A290" s="26">
        <v>283</v>
      </c>
      <c r="B290" s="89">
        <v>180</v>
      </c>
      <c r="C290" s="58" t="s">
        <v>785</v>
      </c>
      <c r="D290" s="71" t="s">
        <v>17</v>
      </c>
      <c r="E290" s="116">
        <v>34</v>
      </c>
      <c r="F290" s="71" t="s">
        <v>18</v>
      </c>
      <c r="G290" s="116">
        <v>471</v>
      </c>
      <c r="H290" s="89"/>
      <c r="I290" s="99"/>
      <c r="J290" s="111"/>
      <c r="K290" s="99"/>
      <c r="L290" s="89"/>
      <c r="M290" s="89"/>
      <c r="N290" s="89" t="s">
        <v>496</v>
      </c>
      <c r="O290" s="89"/>
      <c r="P290" s="93"/>
      <c r="Q290" s="94"/>
      <c r="R290" s="94"/>
      <c r="S290" s="95"/>
      <c r="T290" s="89"/>
      <c r="U290" s="89"/>
      <c r="V290" s="89" t="s">
        <v>779</v>
      </c>
      <c r="W290" s="89"/>
    </row>
    <row r="291" spans="1:23">
      <c r="A291" s="26">
        <v>284</v>
      </c>
      <c r="B291" s="89">
        <v>181</v>
      </c>
      <c r="C291" s="58" t="s">
        <v>786</v>
      </c>
      <c r="D291" s="71" t="s">
        <v>17</v>
      </c>
      <c r="E291" s="116">
        <v>34</v>
      </c>
      <c r="F291" s="71" t="s">
        <v>18</v>
      </c>
      <c r="G291" s="116">
        <v>534</v>
      </c>
      <c r="H291" s="89"/>
      <c r="I291" s="99"/>
      <c r="J291" s="111"/>
      <c r="K291" s="99"/>
      <c r="L291" s="89"/>
      <c r="M291" s="89"/>
      <c r="N291" s="89" t="s">
        <v>488</v>
      </c>
      <c r="O291" s="89"/>
      <c r="P291" s="93"/>
      <c r="Q291" s="94"/>
      <c r="R291" s="94"/>
      <c r="S291" s="95"/>
      <c r="T291" s="89"/>
      <c r="U291" s="89"/>
      <c r="V291" s="89" t="s">
        <v>779</v>
      </c>
      <c r="W291" s="89"/>
    </row>
    <row r="292" spans="1:23">
      <c r="A292" s="26">
        <v>285</v>
      </c>
      <c r="B292" s="89">
        <v>182</v>
      </c>
      <c r="C292" s="58" t="s">
        <v>787</v>
      </c>
      <c r="D292" s="71" t="s">
        <v>17</v>
      </c>
      <c r="E292" s="116">
        <v>34</v>
      </c>
      <c r="F292" s="71" t="s">
        <v>18</v>
      </c>
      <c r="G292" s="116">
        <v>810</v>
      </c>
      <c r="H292" s="89"/>
      <c r="I292" s="99"/>
      <c r="J292" s="111"/>
      <c r="K292" s="99"/>
      <c r="L292" s="89"/>
      <c r="M292" s="89"/>
      <c r="N292" s="89" t="s">
        <v>488</v>
      </c>
      <c r="O292" s="89"/>
      <c r="P292" s="93"/>
      <c r="Q292" s="94"/>
      <c r="R292" s="94"/>
      <c r="S292" s="95"/>
      <c r="T292" s="89"/>
      <c r="U292" s="89"/>
      <c r="V292" s="89" t="s">
        <v>779</v>
      </c>
      <c r="W292" s="89"/>
    </row>
    <row r="293" spans="1:23" s="109" customFormat="1">
      <c r="A293" s="26">
        <v>286</v>
      </c>
      <c r="B293" s="100">
        <v>183</v>
      </c>
      <c r="C293" s="100" t="s">
        <v>788</v>
      </c>
      <c r="D293" s="101" t="s">
        <v>17</v>
      </c>
      <c r="E293" s="101">
        <v>34</v>
      </c>
      <c r="F293" s="101" t="s">
        <v>18</v>
      </c>
      <c r="G293" s="101">
        <v>920</v>
      </c>
      <c r="H293" s="139" t="s">
        <v>17</v>
      </c>
      <c r="I293" s="104">
        <v>34</v>
      </c>
      <c r="J293" s="143" t="s">
        <v>18</v>
      </c>
      <c r="K293" s="104">
        <v>700</v>
      </c>
      <c r="L293" s="100"/>
      <c r="M293" s="100"/>
      <c r="N293" s="100" t="s">
        <v>488</v>
      </c>
      <c r="O293" s="100"/>
      <c r="P293" s="106" t="s">
        <v>27</v>
      </c>
      <c r="Q293" s="107">
        <v>14</v>
      </c>
      <c r="R293" s="107">
        <v>7</v>
      </c>
      <c r="S293" s="108" t="s">
        <v>30</v>
      </c>
      <c r="T293" s="100"/>
      <c r="U293" s="100"/>
      <c r="V293" s="100" t="s">
        <v>779</v>
      </c>
      <c r="W293" s="100"/>
    </row>
    <row r="294" spans="1:23" s="88" customFormat="1">
      <c r="A294" s="26">
        <v>287</v>
      </c>
      <c r="B294" s="154">
        <v>184</v>
      </c>
      <c r="C294" s="59" t="s">
        <v>789</v>
      </c>
      <c r="D294" s="80" t="s">
        <v>17</v>
      </c>
      <c r="E294" s="80">
        <v>34</v>
      </c>
      <c r="F294" s="80" t="s">
        <v>18</v>
      </c>
      <c r="G294" s="80">
        <v>970</v>
      </c>
      <c r="H294" s="60" t="s">
        <v>17</v>
      </c>
      <c r="I294" s="115">
        <v>34</v>
      </c>
      <c r="J294" s="141" t="s">
        <v>18</v>
      </c>
      <c r="K294" s="115">
        <v>900</v>
      </c>
      <c r="L294" s="59"/>
      <c r="M294" s="59"/>
      <c r="N294" s="59" t="s">
        <v>488</v>
      </c>
      <c r="O294" s="59"/>
      <c r="P294" s="85" t="s">
        <v>56</v>
      </c>
      <c r="Q294" s="86">
        <v>28</v>
      </c>
      <c r="R294" s="86">
        <v>15</v>
      </c>
      <c r="S294" s="87" t="s">
        <v>30</v>
      </c>
      <c r="T294" s="59"/>
      <c r="U294" s="59"/>
      <c r="V294" s="59" t="s">
        <v>779</v>
      </c>
      <c r="W294" s="59"/>
    </row>
    <row r="295" spans="1:23" s="122" customFormat="1">
      <c r="A295" s="26">
        <v>288</v>
      </c>
      <c r="B295" s="158">
        <v>184</v>
      </c>
      <c r="C295" s="58" t="s">
        <v>790</v>
      </c>
      <c r="D295" s="116" t="s">
        <v>17</v>
      </c>
      <c r="E295" s="116">
        <v>34</v>
      </c>
      <c r="F295" s="116" t="s">
        <v>18</v>
      </c>
      <c r="G295" s="116">
        <v>970</v>
      </c>
      <c r="H295" s="58"/>
      <c r="I295" s="118"/>
      <c r="J295" s="119"/>
      <c r="K295" s="118"/>
      <c r="L295" s="58"/>
      <c r="M295" s="58"/>
      <c r="N295" s="58" t="s">
        <v>496</v>
      </c>
      <c r="O295" s="58"/>
      <c r="P295" s="167" t="s">
        <v>27</v>
      </c>
      <c r="Q295" s="120">
        <v>7.5</v>
      </c>
      <c r="R295" s="120">
        <v>5.5</v>
      </c>
      <c r="S295" s="188" t="s">
        <v>30</v>
      </c>
      <c r="T295" s="58"/>
      <c r="U295" s="58"/>
      <c r="V295" s="58" t="s">
        <v>791</v>
      </c>
      <c r="W295" s="54"/>
    </row>
    <row r="296" spans="1:23">
      <c r="A296" s="26">
        <v>289</v>
      </c>
      <c r="B296" s="89">
        <v>185</v>
      </c>
      <c r="C296" s="58" t="s">
        <v>792</v>
      </c>
      <c r="D296" s="71" t="s">
        <v>17</v>
      </c>
      <c r="E296" s="116">
        <v>35</v>
      </c>
      <c r="F296" s="71" t="s">
        <v>18</v>
      </c>
      <c r="G296" s="116">
        <v>56</v>
      </c>
      <c r="H296" s="89"/>
      <c r="I296" s="99"/>
      <c r="J296" s="111"/>
      <c r="K296" s="99"/>
      <c r="L296" s="89"/>
      <c r="M296" s="89"/>
      <c r="N296" s="89" t="s">
        <v>496</v>
      </c>
      <c r="O296" s="89"/>
      <c r="P296" s="93"/>
      <c r="Q296" s="94"/>
      <c r="R296" s="94"/>
      <c r="S296" s="95"/>
      <c r="T296" s="89"/>
      <c r="U296" s="89"/>
      <c r="V296" s="89" t="s">
        <v>791</v>
      </c>
      <c r="W296" s="89"/>
    </row>
    <row r="297" spans="1:23">
      <c r="A297" s="26">
        <v>290</v>
      </c>
      <c r="B297" s="89">
        <v>186</v>
      </c>
      <c r="C297" s="58" t="s">
        <v>793</v>
      </c>
      <c r="D297" s="71" t="s">
        <v>17</v>
      </c>
      <c r="E297" s="116">
        <v>35</v>
      </c>
      <c r="F297" s="71" t="s">
        <v>18</v>
      </c>
      <c r="G297" s="116">
        <v>190</v>
      </c>
      <c r="H297" s="89"/>
      <c r="I297" s="99"/>
      <c r="J297" s="111"/>
      <c r="K297" s="99"/>
      <c r="L297" s="89"/>
      <c r="M297" s="89"/>
      <c r="N297" s="89" t="s">
        <v>496</v>
      </c>
      <c r="O297" s="89"/>
      <c r="P297" s="93"/>
      <c r="Q297" s="94"/>
      <c r="R297" s="94"/>
      <c r="S297" s="95"/>
      <c r="T297" s="89"/>
      <c r="U297" s="89"/>
      <c r="V297" s="89" t="s">
        <v>791</v>
      </c>
      <c r="W297" s="89"/>
    </row>
    <row r="298" spans="1:23">
      <c r="A298" s="26">
        <v>291</v>
      </c>
      <c r="B298" s="89">
        <v>188</v>
      </c>
      <c r="C298" s="58" t="s">
        <v>47</v>
      </c>
      <c r="D298" s="71" t="s">
        <v>17</v>
      </c>
      <c r="E298" s="116">
        <v>35</v>
      </c>
      <c r="F298" s="71" t="s">
        <v>18</v>
      </c>
      <c r="G298" s="116">
        <v>215</v>
      </c>
      <c r="H298" s="89"/>
      <c r="I298" s="99"/>
      <c r="J298" s="111"/>
      <c r="K298" s="99"/>
      <c r="L298" s="89"/>
      <c r="M298" s="89"/>
      <c r="N298" s="89" t="s">
        <v>488</v>
      </c>
      <c r="O298" s="89"/>
      <c r="P298" s="93" t="s">
        <v>27</v>
      </c>
      <c r="Q298" s="94">
        <v>1.5</v>
      </c>
      <c r="R298" s="94">
        <v>0.5</v>
      </c>
      <c r="S298" s="95" t="s">
        <v>221</v>
      </c>
      <c r="T298" s="89"/>
      <c r="U298" s="89"/>
      <c r="V298" s="89" t="s">
        <v>791</v>
      </c>
      <c r="W298" s="89"/>
    </row>
    <row r="299" spans="1:23">
      <c r="A299" s="26">
        <v>292</v>
      </c>
      <c r="B299" s="89">
        <v>187</v>
      </c>
      <c r="C299" s="58" t="s">
        <v>794</v>
      </c>
      <c r="D299" s="71" t="s">
        <v>17</v>
      </c>
      <c r="E299" s="116">
        <v>35</v>
      </c>
      <c r="F299" s="71" t="s">
        <v>18</v>
      </c>
      <c r="G299" s="116">
        <v>306</v>
      </c>
      <c r="H299" s="89"/>
      <c r="I299" s="99"/>
      <c r="J299" s="111"/>
      <c r="K299" s="99"/>
      <c r="L299" s="89"/>
      <c r="M299" s="89"/>
      <c r="N299" s="89" t="s">
        <v>488</v>
      </c>
      <c r="O299" s="89"/>
      <c r="P299" s="93"/>
      <c r="Q299" s="94"/>
      <c r="R299" s="94"/>
      <c r="S299" s="153" t="s">
        <v>882</v>
      </c>
      <c r="T299" s="89"/>
      <c r="U299" s="89"/>
      <c r="V299" s="89" t="s">
        <v>791</v>
      </c>
      <c r="W299" s="89"/>
    </row>
    <row r="300" spans="1:23">
      <c r="A300" s="26">
        <v>293</v>
      </c>
      <c r="B300" s="89">
        <v>189</v>
      </c>
      <c r="C300" s="58" t="s">
        <v>795</v>
      </c>
      <c r="D300" s="71" t="s">
        <v>17</v>
      </c>
      <c r="E300" s="116">
        <v>35</v>
      </c>
      <c r="F300" s="71" t="s">
        <v>18</v>
      </c>
      <c r="G300" s="116">
        <v>488</v>
      </c>
      <c r="H300" s="89"/>
      <c r="I300" s="99"/>
      <c r="J300" s="111"/>
      <c r="K300" s="99"/>
      <c r="L300" s="89"/>
      <c r="M300" s="89"/>
      <c r="N300" s="89" t="s">
        <v>496</v>
      </c>
      <c r="O300" s="89"/>
      <c r="P300" s="93" t="s">
        <v>27</v>
      </c>
      <c r="Q300" s="94">
        <v>3</v>
      </c>
      <c r="R300" s="94">
        <v>2.5</v>
      </c>
      <c r="S300" s="95" t="s">
        <v>30</v>
      </c>
      <c r="T300" s="89"/>
      <c r="U300" s="89"/>
      <c r="V300" s="89" t="s">
        <v>791</v>
      </c>
      <c r="W300" s="89"/>
    </row>
    <row r="301" spans="1:23">
      <c r="A301" s="26">
        <v>294</v>
      </c>
      <c r="B301" s="154">
        <v>190</v>
      </c>
      <c r="C301" s="58" t="s">
        <v>796</v>
      </c>
      <c r="D301" s="71" t="s">
        <v>17</v>
      </c>
      <c r="E301" s="116">
        <v>35</v>
      </c>
      <c r="F301" s="71" t="s">
        <v>18</v>
      </c>
      <c r="G301" s="116">
        <v>620</v>
      </c>
      <c r="H301" s="89"/>
      <c r="I301" s="99"/>
      <c r="J301" s="111"/>
      <c r="K301" s="99"/>
      <c r="L301" s="89"/>
      <c r="M301" s="89"/>
      <c r="N301" s="89" t="s">
        <v>496</v>
      </c>
      <c r="O301" s="89"/>
      <c r="P301" s="93" t="s">
        <v>27</v>
      </c>
      <c r="Q301" s="94">
        <v>2.5</v>
      </c>
      <c r="R301" s="94">
        <v>1.5</v>
      </c>
      <c r="S301" s="95" t="s">
        <v>26</v>
      </c>
      <c r="T301" s="89"/>
      <c r="U301" s="89"/>
      <c r="V301" s="89" t="s">
        <v>791</v>
      </c>
      <c r="W301" s="89"/>
    </row>
    <row r="302" spans="1:23">
      <c r="A302" s="26">
        <v>295</v>
      </c>
      <c r="B302" s="156">
        <v>190</v>
      </c>
      <c r="C302" s="58" t="s">
        <v>797</v>
      </c>
      <c r="D302" s="71" t="s">
        <v>17</v>
      </c>
      <c r="E302" s="116">
        <v>35</v>
      </c>
      <c r="F302" s="71" t="s">
        <v>18</v>
      </c>
      <c r="G302" s="116">
        <v>620</v>
      </c>
      <c r="H302" s="89"/>
      <c r="I302" s="99"/>
      <c r="J302" s="111"/>
      <c r="K302" s="99"/>
      <c r="L302" s="89"/>
      <c r="M302" s="89"/>
      <c r="N302" s="89" t="s">
        <v>488</v>
      </c>
      <c r="O302" s="89"/>
      <c r="P302" s="93"/>
      <c r="Q302" s="94"/>
      <c r="R302" s="94"/>
      <c r="S302" s="95"/>
      <c r="T302" s="89"/>
      <c r="U302" s="89"/>
      <c r="V302" s="89" t="s">
        <v>791</v>
      </c>
      <c r="W302" s="89"/>
    </row>
    <row r="303" spans="1:23">
      <c r="A303" s="26">
        <v>296</v>
      </c>
      <c r="B303" s="89">
        <v>191</v>
      </c>
      <c r="C303" s="58" t="s">
        <v>47</v>
      </c>
      <c r="D303" s="71" t="s">
        <v>17</v>
      </c>
      <c r="E303" s="116">
        <v>35</v>
      </c>
      <c r="F303" s="71" t="s">
        <v>18</v>
      </c>
      <c r="G303" s="116">
        <v>638</v>
      </c>
      <c r="H303" s="89"/>
      <c r="I303" s="99"/>
      <c r="J303" s="111"/>
      <c r="K303" s="99"/>
      <c r="L303" s="89"/>
      <c r="M303" s="89"/>
      <c r="N303" s="89" t="s">
        <v>488</v>
      </c>
      <c r="O303" s="89"/>
      <c r="P303" s="93" t="s">
        <v>27</v>
      </c>
      <c r="Q303" s="94">
        <v>4</v>
      </c>
      <c r="R303" s="94">
        <v>2</v>
      </c>
      <c r="S303" s="95" t="s">
        <v>221</v>
      </c>
      <c r="T303" s="89"/>
      <c r="U303" s="89"/>
      <c r="V303" s="89" t="s">
        <v>791</v>
      </c>
      <c r="W303" s="89"/>
    </row>
    <row r="304" spans="1:23">
      <c r="A304" s="26">
        <v>297</v>
      </c>
      <c r="B304" s="89">
        <v>192</v>
      </c>
      <c r="C304" s="58" t="s">
        <v>798</v>
      </c>
      <c r="D304" s="71" t="s">
        <v>17</v>
      </c>
      <c r="E304" s="116">
        <v>35</v>
      </c>
      <c r="F304" s="71" t="s">
        <v>18</v>
      </c>
      <c r="G304" s="116">
        <v>732</v>
      </c>
      <c r="H304" s="89"/>
      <c r="I304" s="99"/>
      <c r="J304" s="111"/>
      <c r="K304" s="99"/>
      <c r="L304" s="89"/>
      <c r="M304" s="89"/>
      <c r="N304" s="89" t="s">
        <v>496</v>
      </c>
      <c r="O304" s="89"/>
      <c r="P304" s="93" t="s">
        <v>27</v>
      </c>
      <c r="Q304" s="94">
        <v>5.5</v>
      </c>
      <c r="R304" s="94">
        <v>3.5</v>
      </c>
      <c r="S304" s="95" t="s">
        <v>30</v>
      </c>
      <c r="T304" s="89"/>
      <c r="U304" s="89"/>
      <c r="V304" s="89" t="s">
        <v>791</v>
      </c>
      <c r="W304" s="89"/>
    </row>
    <row r="305" spans="1:23">
      <c r="A305" s="26">
        <v>298</v>
      </c>
      <c r="B305" s="89">
        <v>193</v>
      </c>
      <c r="C305" s="58" t="s">
        <v>799</v>
      </c>
      <c r="D305" s="71" t="s">
        <v>17</v>
      </c>
      <c r="E305" s="116">
        <v>35</v>
      </c>
      <c r="F305" s="71" t="s">
        <v>18</v>
      </c>
      <c r="G305" s="116">
        <v>775</v>
      </c>
      <c r="H305" s="89"/>
      <c r="I305" s="99"/>
      <c r="J305" s="111"/>
      <c r="K305" s="99"/>
      <c r="L305" s="89"/>
      <c r="M305" s="89"/>
      <c r="N305" s="89" t="s">
        <v>496</v>
      </c>
      <c r="O305" s="89"/>
      <c r="P305" s="93"/>
      <c r="Q305" s="94"/>
      <c r="R305" s="94"/>
      <c r="S305" s="95"/>
      <c r="T305" s="89"/>
      <c r="U305" s="89"/>
      <c r="V305" s="89" t="s">
        <v>791</v>
      </c>
      <c r="W305" s="89"/>
    </row>
    <row r="306" spans="1:23">
      <c r="A306" s="26">
        <v>299</v>
      </c>
      <c r="B306" s="89">
        <v>194</v>
      </c>
      <c r="C306" s="58" t="s">
        <v>800</v>
      </c>
      <c r="D306" s="71" t="s">
        <v>17</v>
      </c>
      <c r="E306" s="116">
        <v>35</v>
      </c>
      <c r="F306" s="71" t="s">
        <v>18</v>
      </c>
      <c r="G306" s="116">
        <v>925</v>
      </c>
      <c r="H306" s="89"/>
      <c r="I306" s="99"/>
      <c r="J306" s="111"/>
      <c r="K306" s="99"/>
      <c r="L306" s="89"/>
      <c r="M306" s="89"/>
      <c r="N306" s="89" t="s">
        <v>496</v>
      </c>
      <c r="O306" s="89"/>
      <c r="P306" s="93"/>
      <c r="Q306" s="94"/>
      <c r="R306" s="94"/>
      <c r="S306" s="95"/>
      <c r="T306" s="89"/>
      <c r="U306" s="89"/>
      <c r="V306" s="89" t="s">
        <v>791</v>
      </c>
      <c r="W306" s="89"/>
    </row>
    <row r="307" spans="1:23">
      <c r="A307" s="26">
        <v>300</v>
      </c>
      <c r="B307" s="89">
        <v>195</v>
      </c>
      <c r="C307" s="58" t="s">
        <v>555</v>
      </c>
      <c r="D307" s="71" t="s">
        <v>17</v>
      </c>
      <c r="E307" s="116">
        <v>35</v>
      </c>
      <c r="F307" s="71" t="s">
        <v>18</v>
      </c>
      <c r="G307" s="116">
        <v>968</v>
      </c>
      <c r="H307" s="89"/>
      <c r="I307" s="99"/>
      <c r="J307" s="111"/>
      <c r="K307" s="99"/>
      <c r="L307" s="89"/>
      <c r="M307" s="89"/>
      <c r="N307" s="89" t="s">
        <v>496</v>
      </c>
      <c r="O307" s="89"/>
      <c r="P307" s="93" t="s">
        <v>27</v>
      </c>
      <c r="Q307" s="94">
        <v>5.5</v>
      </c>
      <c r="R307" s="94">
        <v>3.5</v>
      </c>
      <c r="S307" s="95" t="s">
        <v>26</v>
      </c>
      <c r="T307" s="89"/>
      <c r="U307" s="89"/>
      <c r="V307" s="89" t="s">
        <v>791</v>
      </c>
      <c r="W307" s="89"/>
    </row>
    <row r="308" spans="1:23" s="88" customFormat="1">
      <c r="A308" s="26">
        <v>301</v>
      </c>
      <c r="B308" s="59">
        <v>196</v>
      </c>
      <c r="C308" s="59" t="s">
        <v>801</v>
      </c>
      <c r="D308" s="80" t="s">
        <v>17</v>
      </c>
      <c r="E308" s="80">
        <v>35</v>
      </c>
      <c r="F308" s="80" t="s">
        <v>18</v>
      </c>
      <c r="G308" s="80">
        <v>993</v>
      </c>
      <c r="H308" s="59" t="s">
        <v>17</v>
      </c>
      <c r="I308" s="83" t="s">
        <v>572</v>
      </c>
      <c r="J308" s="84" t="s">
        <v>18</v>
      </c>
      <c r="K308" s="83">
        <v>941</v>
      </c>
      <c r="L308" s="59"/>
      <c r="M308" s="59"/>
      <c r="N308" s="59" t="s">
        <v>496</v>
      </c>
      <c r="O308" s="59"/>
      <c r="P308" s="85"/>
      <c r="Q308" s="86"/>
      <c r="R308" s="86"/>
      <c r="S308" s="87"/>
      <c r="T308" s="59"/>
      <c r="U308" s="59"/>
      <c r="V308" s="59" t="s">
        <v>791</v>
      </c>
      <c r="W308" s="59"/>
    </row>
    <row r="309" spans="1:23">
      <c r="A309" s="26">
        <v>302</v>
      </c>
      <c r="B309" s="89"/>
      <c r="C309" s="58" t="s">
        <v>802</v>
      </c>
      <c r="D309" s="71" t="s">
        <v>17</v>
      </c>
      <c r="E309" s="116">
        <v>35</v>
      </c>
      <c r="F309" s="71" t="s">
        <v>18</v>
      </c>
      <c r="G309" s="116">
        <v>993</v>
      </c>
      <c r="H309" s="89"/>
      <c r="I309" s="99"/>
      <c r="J309" s="111"/>
      <c r="K309" s="99"/>
      <c r="L309" s="89"/>
      <c r="M309" s="89"/>
      <c r="N309" s="89" t="s">
        <v>488</v>
      </c>
      <c r="O309" s="89"/>
      <c r="P309" s="93" t="s">
        <v>27</v>
      </c>
      <c r="Q309" s="94">
        <v>1.5</v>
      </c>
      <c r="R309" s="94">
        <v>1.5</v>
      </c>
      <c r="S309" s="95" t="s">
        <v>26</v>
      </c>
      <c r="T309" s="89"/>
      <c r="U309" s="89"/>
      <c r="V309" s="89" t="s">
        <v>791</v>
      </c>
      <c r="W309" s="89"/>
    </row>
    <row r="310" spans="1:23">
      <c r="A310" s="26">
        <v>303</v>
      </c>
      <c r="B310" s="89">
        <v>197</v>
      </c>
      <c r="C310" s="58" t="s">
        <v>803</v>
      </c>
      <c r="D310" s="71" t="s">
        <v>17</v>
      </c>
      <c r="E310" s="116">
        <v>36</v>
      </c>
      <c r="F310" s="71" t="s">
        <v>18</v>
      </c>
      <c r="G310" s="116">
        <v>110</v>
      </c>
      <c r="H310" s="89"/>
      <c r="I310" s="99"/>
      <c r="J310" s="111"/>
      <c r="K310" s="99"/>
      <c r="L310" s="89"/>
      <c r="M310" s="89"/>
      <c r="N310" s="89" t="s">
        <v>496</v>
      </c>
      <c r="O310" s="89"/>
      <c r="P310" s="93" t="s">
        <v>27</v>
      </c>
      <c r="Q310" s="94">
        <v>1.5</v>
      </c>
      <c r="R310" s="94">
        <v>1.5</v>
      </c>
      <c r="S310" s="95" t="s">
        <v>26</v>
      </c>
      <c r="T310" s="89"/>
      <c r="U310" s="89"/>
      <c r="V310" s="89" t="s">
        <v>791</v>
      </c>
      <c r="W310" s="89"/>
    </row>
    <row r="311" spans="1:23">
      <c r="A311" s="26">
        <v>304</v>
      </c>
      <c r="B311" s="89">
        <v>198</v>
      </c>
      <c r="C311" s="58" t="s">
        <v>47</v>
      </c>
      <c r="D311" s="71" t="s">
        <v>17</v>
      </c>
      <c r="E311" s="116">
        <v>36</v>
      </c>
      <c r="F311" s="71" t="s">
        <v>18</v>
      </c>
      <c r="G311" s="116">
        <v>210</v>
      </c>
      <c r="H311" s="89"/>
      <c r="I311" s="99"/>
      <c r="J311" s="111"/>
      <c r="K311" s="99"/>
      <c r="L311" s="89"/>
      <c r="M311" s="89"/>
      <c r="N311" s="89" t="s">
        <v>496</v>
      </c>
      <c r="O311" s="89"/>
      <c r="P311" s="93" t="s">
        <v>27</v>
      </c>
      <c r="Q311" s="94">
        <v>2</v>
      </c>
      <c r="R311" s="94">
        <v>2</v>
      </c>
      <c r="S311" s="95" t="s">
        <v>26</v>
      </c>
      <c r="T311" s="89"/>
      <c r="U311" s="89"/>
      <c r="V311" s="89" t="s">
        <v>791</v>
      </c>
      <c r="W311" s="89"/>
    </row>
    <row r="312" spans="1:23">
      <c r="A312" s="26">
        <v>305</v>
      </c>
      <c r="B312" s="89">
        <v>199</v>
      </c>
      <c r="C312" s="58" t="s">
        <v>804</v>
      </c>
      <c r="D312" s="71" t="s">
        <v>17</v>
      </c>
      <c r="E312" s="116">
        <v>36</v>
      </c>
      <c r="F312" s="71" t="s">
        <v>18</v>
      </c>
      <c r="G312" s="116">
        <v>240</v>
      </c>
      <c r="H312" s="89"/>
      <c r="I312" s="99"/>
      <c r="J312" s="111"/>
      <c r="K312" s="99"/>
      <c r="L312" s="89"/>
      <c r="M312" s="89"/>
      <c r="N312" s="89" t="s">
        <v>488</v>
      </c>
      <c r="O312" s="89"/>
      <c r="P312" s="93" t="s">
        <v>27</v>
      </c>
      <c r="Q312" s="94">
        <v>1</v>
      </c>
      <c r="R312" s="94">
        <v>1</v>
      </c>
      <c r="S312" s="95" t="s">
        <v>221</v>
      </c>
      <c r="T312" s="89"/>
      <c r="U312" s="89"/>
      <c r="V312" s="89" t="s">
        <v>791</v>
      </c>
      <c r="W312" s="89"/>
    </row>
    <row r="313" spans="1:23">
      <c r="A313" s="26">
        <v>306</v>
      </c>
      <c r="B313" s="89">
        <v>200</v>
      </c>
      <c r="C313" s="58" t="s">
        <v>805</v>
      </c>
      <c r="D313" s="71" t="s">
        <v>17</v>
      </c>
      <c r="E313" s="116">
        <v>36</v>
      </c>
      <c r="F313" s="71" t="s">
        <v>18</v>
      </c>
      <c r="G313" s="116">
        <v>274</v>
      </c>
      <c r="H313" s="89"/>
      <c r="I313" s="99"/>
      <c r="J313" s="111"/>
      <c r="K313" s="99"/>
      <c r="L313" s="89"/>
      <c r="M313" s="89"/>
      <c r="N313" s="89" t="s">
        <v>496</v>
      </c>
      <c r="O313" s="89"/>
      <c r="P313" s="93" t="s">
        <v>27</v>
      </c>
      <c r="Q313" s="94">
        <v>3</v>
      </c>
      <c r="R313" s="94">
        <v>1</v>
      </c>
      <c r="S313" s="95" t="s">
        <v>26</v>
      </c>
      <c r="T313" s="89"/>
      <c r="U313" s="89"/>
      <c r="V313" s="89" t="s">
        <v>791</v>
      </c>
      <c r="W313" s="89"/>
    </row>
    <row r="314" spans="1:23" s="88" customFormat="1">
      <c r="A314" s="26">
        <v>307</v>
      </c>
      <c r="B314" s="59">
        <v>201</v>
      </c>
      <c r="C314" s="59" t="s">
        <v>806</v>
      </c>
      <c r="D314" s="80" t="s">
        <v>17</v>
      </c>
      <c r="E314" s="80">
        <v>36</v>
      </c>
      <c r="F314" s="80" t="s">
        <v>18</v>
      </c>
      <c r="G314" s="80">
        <v>443</v>
      </c>
      <c r="H314" s="59" t="s">
        <v>17</v>
      </c>
      <c r="I314" s="83" t="s">
        <v>807</v>
      </c>
      <c r="J314" s="84" t="s">
        <v>18</v>
      </c>
      <c r="K314" s="83">
        <v>349</v>
      </c>
      <c r="L314" s="59"/>
      <c r="M314" s="59"/>
      <c r="N314" s="59" t="s">
        <v>488</v>
      </c>
      <c r="O314" s="59"/>
      <c r="P314" s="85" t="s">
        <v>27</v>
      </c>
      <c r="Q314" s="86">
        <v>5</v>
      </c>
      <c r="R314" s="86">
        <v>3.5</v>
      </c>
      <c r="S314" s="87" t="s">
        <v>30</v>
      </c>
      <c r="T314" s="59"/>
      <c r="U314" s="59"/>
      <c r="V314" s="59" t="s">
        <v>791</v>
      </c>
      <c r="W314" s="59"/>
    </row>
    <row r="315" spans="1:23">
      <c r="A315" s="26">
        <v>308</v>
      </c>
      <c r="B315" s="89">
        <v>202</v>
      </c>
      <c r="C315" s="58" t="s">
        <v>808</v>
      </c>
      <c r="D315" s="71" t="s">
        <v>17</v>
      </c>
      <c r="E315" s="116">
        <v>36</v>
      </c>
      <c r="F315" s="71" t="s">
        <v>18</v>
      </c>
      <c r="G315" s="116">
        <v>587</v>
      </c>
      <c r="H315" s="89"/>
      <c r="I315" s="99"/>
      <c r="J315" s="111"/>
      <c r="K315" s="99"/>
      <c r="L315" s="89"/>
      <c r="M315" s="89"/>
      <c r="N315" s="89" t="s">
        <v>496</v>
      </c>
      <c r="O315" s="89"/>
      <c r="P315" s="93" t="s">
        <v>27</v>
      </c>
      <c r="Q315" s="94">
        <v>2</v>
      </c>
      <c r="R315" s="94">
        <v>1</v>
      </c>
      <c r="S315" s="95" t="s">
        <v>26</v>
      </c>
      <c r="T315" s="89"/>
      <c r="U315" s="89"/>
      <c r="V315" s="89" t="s">
        <v>791</v>
      </c>
      <c r="W315" s="89"/>
    </row>
    <row r="316" spans="1:23">
      <c r="A316" s="26">
        <v>309</v>
      </c>
      <c r="B316" s="89">
        <v>203</v>
      </c>
      <c r="C316" s="58" t="s">
        <v>809</v>
      </c>
      <c r="D316" s="71" t="s">
        <v>17</v>
      </c>
      <c r="E316" s="116">
        <v>36</v>
      </c>
      <c r="F316" s="71" t="s">
        <v>18</v>
      </c>
      <c r="G316" s="116">
        <v>755</v>
      </c>
      <c r="H316" s="89"/>
      <c r="I316" s="99"/>
      <c r="J316" s="111"/>
      <c r="K316" s="99"/>
      <c r="L316" s="89"/>
      <c r="M316" s="89"/>
      <c r="N316" s="89" t="s">
        <v>496</v>
      </c>
      <c r="O316" s="89"/>
      <c r="P316" s="93"/>
      <c r="Q316" s="94"/>
      <c r="R316" s="94"/>
      <c r="S316" s="95"/>
      <c r="T316" s="89"/>
      <c r="U316" s="89"/>
      <c r="V316" s="89" t="s">
        <v>791</v>
      </c>
      <c r="W316" s="89"/>
    </row>
    <row r="317" spans="1:23" s="109" customFormat="1">
      <c r="A317" s="26">
        <v>310</v>
      </c>
      <c r="B317" s="100">
        <v>204</v>
      </c>
      <c r="C317" s="100" t="s">
        <v>810</v>
      </c>
      <c r="D317" s="101" t="s">
        <v>17</v>
      </c>
      <c r="E317" s="101">
        <v>36</v>
      </c>
      <c r="F317" s="101" t="s">
        <v>18</v>
      </c>
      <c r="G317" s="101">
        <v>943</v>
      </c>
      <c r="H317" s="100" t="s">
        <v>17</v>
      </c>
      <c r="I317" s="123" t="s">
        <v>807</v>
      </c>
      <c r="J317" s="105" t="s">
        <v>18</v>
      </c>
      <c r="K317" s="123">
        <v>850</v>
      </c>
      <c r="L317" s="100"/>
      <c r="M317" s="100"/>
      <c r="N317" s="100" t="s">
        <v>488</v>
      </c>
      <c r="O317" s="100"/>
      <c r="P317" s="106"/>
      <c r="Q317" s="107"/>
      <c r="R317" s="107"/>
      <c r="S317" s="108"/>
      <c r="T317" s="100"/>
      <c r="U317" s="100"/>
      <c r="V317" s="100" t="s">
        <v>791</v>
      </c>
      <c r="W317" s="139" t="s">
        <v>932</v>
      </c>
    </row>
    <row r="318" spans="1:23">
      <c r="A318" s="26">
        <v>311</v>
      </c>
      <c r="B318" s="89">
        <v>205</v>
      </c>
      <c r="C318" s="58" t="s">
        <v>47</v>
      </c>
      <c r="D318" s="71" t="s">
        <v>17</v>
      </c>
      <c r="E318" s="116">
        <v>36</v>
      </c>
      <c r="F318" s="71" t="s">
        <v>18</v>
      </c>
      <c r="G318" s="116">
        <v>976</v>
      </c>
      <c r="H318" s="89"/>
      <c r="I318" s="99"/>
      <c r="J318" s="111"/>
      <c r="K318" s="99"/>
      <c r="L318" s="89"/>
      <c r="M318" s="89"/>
      <c r="N318" s="89" t="s">
        <v>496</v>
      </c>
      <c r="O318" s="89"/>
      <c r="P318" s="93" t="s">
        <v>27</v>
      </c>
      <c r="Q318" s="94">
        <v>2</v>
      </c>
      <c r="R318" s="94">
        <v>1</v>
      </c>
      <c r="S318" s="95" t="s">
        <v>221</v>
      </c>
      <c r="T318" s="89"/>
      <c r="U318" s="89"/>
      <c r="V318" s="89" t="s">
        <v>791</v>
      </c>
      <c r="W318" s="89"/>
    </row>
    <row r="319" spans="1:23">
      <c r="A319" s="26">
        <v>312</v>
      </c>
      <c r="B319" s="89"/>
      <c r="C319" s="58" t="s">
        <v>811</v>
      </c>
      <c r="D319" s="71" t="s">
        <v>17</v>
      </c>
      <c r="E319" s="116">
        <v>36</v>
      </c>
      <c r="F319" s="71" t="s">
        <v>18</v>
      </c>
      <c r="G319" s="116">
        <v>976</v>
      </c>
      <c r="H319" s="89"/>
      <c r="I319" s="99"/>
      <c r="J319" s="111"/>
      <c r="K319" s="99"/>
      <c r="L319" s="89"/>
      <c r="M319" s="89"/>
      <c r="N319" s="89" t="s">
        <v>488</v>
      </c>
      <c r="O319" s="89"/>
      <c r="P319" s="93"/>
      <c r="Q319" s="94"/>
      <c r="R319" s="94"/>
      <c r="S319" s="95"/>
      <c r="T319" s="89"/>
      <c r="U319" s="89"/>
      <c r="V319" s="89" t="s">
        <v>791</v>
      </c>
      <c r="W319" s="89"/>
    </row>
    <row r="320" spans="1:23">
      <c r="A320" s="26">
        <v>313</v>
      </c>
      <c r="B320" s="89">
        <v>206</v>
      </c>
      <c r="C320" s="58" t="s">
        <v>47</v>
      </c>
      <c r="D320" s="71" t="s">
        <v>17</v>
      </c>
      <c r="E320" s="116">
        <v>37</v>
      </c>
      <c r="F320" s="71" t="s">
        <v>18</v>
      </c>
      <c r="G320" s="116">
        <v>34</v>
      </c>
      <c r="H320" s="89"/>
      <c r="I320" s="99"/>
      <c r="J320" s="111"/>
      <c r="K320" s="99"/>
      <c r="L320" s="89"/>
      <c r="M320" s="89"/>
      <c r="N320" s="89" t="s">
        <v>488</v>
      </c>
      <c r="O320" s="89"/>
      <c r="P320" s="93" t="s">
        <v>27</v>
      </c>
      <c r="Q320" s="94">
        <v>2</v>
      </c>
      <c r="R320" s="94">
        <v>1</v>
      </c>
      <c r="S320" s="95" t="s">
        <v>221</v>
      </c>
      <c r="T320" s="89"/>
      <c r="U320" s="89"/>
      <c r="V320" s="89" t="s">
        <v>791</v>
      </c>
      <c r="W320" s="89"/>
    </row>
    <row r="321" spans="1:23">
      <c r="A321" s="26">
        <v>314</v>
      </c>
      <c r="B321" s="89">
        <v>207</v>
      </c>
      <c r="C321" s="58" t="s">
        <v>812</v>
      </c>
      <c r="D321" s="71" t="s">
        <v>17</v>
      </c>
      <c r="E321" s="116">
        <v>37</v>
      </c>
      <c r="F321" s="71" t="s">
        <v>18</v>
      </c>
      <c r="G321" s="116">
        <v>397</v>
      </c>
      <c r="H321" s="89"/>
      <c r="I321" s="99"/>
      <c r="J321" s="111"/>
      <c r="K321" s="99"/>
      <c r="L321" s="89"/>
      <c r="M321" s="89"/>
      <c r="N321" s="89" t="s">
        <v>488</v>
      </c>
      <c r="O321" s="89"/>
      <c r="P321" s="93" t="s">
        <v>27</v>
      </c>
      <c r="Q321" s="94">
        <v>2</v>
      </c>
      <c r="R321" s="94">
        <v>1</v>
      </c>
      <c r="S321" s="95" t="s">
        <v>26</v>
      </c>
      <c r="T321" s="89"/>
      <c r="U321" s="89"/>
      <c r="V321" s="89" t="s">
        <v>813</v>
      </c>
      <c r="W321" s="89"/>
    </row>
    <row r="322" spans="1:23" s="109" customFormat="1">
      <c r="A322" s="26">
        <v>315</v>
      </c>
      <c r="B322" s="100">
        <v>208</v>
      </c>
      <c r="C322" s="100" t="s">
        <v>814</v>
      </c>
      <c r="D322" s="101" t="s">
        <v>17</v>
      </c>
      <c r="E322" s="101">
        <v>37</v>
      </c>
      <c r="F322" s="101" t="s">
        <v>18</v>
      </c>
      <c r="G322" s="101">
        <v>500</v>
      </c>
      <c r="H322" s="139" t="s">
        <v>17</v>
      </c>
      <c r="I322" s="104">
        <v>37</v>
      </c>
      <c r="J322" s="143" t="s">
        <v>18</v>
      </c>
      <c r="K322" s="104">
        <v>650</v>
      </c>
      <c r="L322" s="100"/>
      <c r="M322" s="100"/>
      <c r="N322" s="100" t="s">
        <v>496</v>
      </c>
      <c r="O322" s="100"/>
      <c r="P322" s="106" t="s">
        <v>27</v>
      </c>
      <c r="Q322" s="107">
        <v>2</v>
      </c>
      <c r="R322" s="107">
        <v>1</v>
      </c>
      <c r="S322" s="108" t="s">
        <v>26</v>
      </c>
      <c r="T322" s="100"/>
      <c r="U322" s="100"/>
      <c r="V322" s="100" t="s">
        <v>813</v>
      </c>
      <c r="W322" s="139" t="s">
        <v>932</v>
      </c>
    </row>
    <row r="323" spans="1:23">
      <c r="A323" s="26">
        <v>316</v>
      </c>
      <c r="B323" s="89">
        <v>209</v>
      </c>
      <c r="C323" s="58" t="s">
        <v>815</v>
      </c>
      <c r="D323" s="71" t="s">
        <v>17</v>
      </c>
      <c r="E323" s="116">
        <v>37</v>
      </c>
      <c r="F323" s="71" t="s">
        <v>18</v>
      </c>
      <c r="G323" s="116">
        <v>737</v>
      </c>
      <c r="H323" s="89"/>
      <c r="I323" s="99"/>
      <c r="J323" s="111"/>
      <c r="K323" s="99"/>
      <c r="L323" s="89"/>
      <c r="M323" s="89"/>
      <c r="N323" s="89" t="s">
        <v>496</v>
      </c>
      <c r="O323" s="89"/>
      <c r="P323" s="93"/>
      <c r="Q323" s="94"/>
      <c r="R323" s="94"/>
      <c r="S323" s="153" t="s">
        <v>882</v>
      </c>
      <c r="T323" s="89"/>
      <c r="U323" s="89"/>
      <c r="V323" s="89" t="s">
        <v>813</v>
      </c>
      <c r="W323" s="89"/>
    </row>
    <row r="324" spans="1:23">
      <c r="A324" s="26">
        <v>317</v>
      </c>
      <c r="B324" s="89"/>
      <c r="C324" s="58" t="s">
        <v>816</v>
      </c>
      <c r="D324" s="71" t="s">
        <v>17</v>
      </c>
      <c r="E324" s="116">
        <v>37</v>
      </c>
      <c r="F324" s="71" t="s">
        <v>18</v>
      </c>
      <c r="G324" s="116">
        <v>737</v>
      </c>
      <c r="H324" s="89" t="s">
        <v>17</v>
      </c>
      <c r="I324" s="91" t="s">
        <v>817</v>
      </c>
      <c r="J324" s="92" t="s">
        <v>18</v>
      </c>
      <c r="K324" s="91">
        <v>650</v>
      </c>
      <c r="L324" s="89"/>
      <c r="M324" s="89"/>
      <c r="N324" s="89" t="s">
        <v>496</v>
      </c>
      <c r="O324" s="89"/>
      <c r="P324" s="93" t="s">
        <v>27</v>
      </c>
      <c r="Q324" s="94">
        <v>3</v>
      </c>
      <c r="R324" s="94">
        <v>3.5</v>
      </c>
      <c r="S324" s="95" t="s">
        <v>26</v>
      </c>
      <c r="T324" s="89"/>
      <c r="U324" s="89"/>
      <c r="V324" s="89" t="s">
        <v>813</v>
      </c>
      <c r="W324" s="89"/>
    </row>
    <row r="325" spans="1:23" s="109" customFormat="1">
      <c r="A325" s="26">
        <v>318</v>
      </c>
      <c r="B325" s="100">
        <v>210</v>
      </c>
      <c r="C325" s="100" t="s">
        <v>818</v>
      </c>
      <c r="D325" s="101" t="s">
        <v>17</v>
      </c>
      <c r="E325" s="101">
        <v>37</v>
      </c>
      <c r="F325" s="101" t="s">
        <v>18</v>
      </c>
      <c r="G325" s="101">
        <v>988</v>
      </c>
      <c r="H325" s="100" t="s">
        <v>17</v>
      </c>
      <c r="I325" s="123" t="s">
        <v>817</v>
      </c>
      <c r="J325" s="105" t="s">
        <v>18</v>
      </c>
      <c r="K325" s="123">
        <v>700</v>
      </c>
      <c r="L325" s="100"/>
      <c r="M325" s="100"/>
      <c r="N325" s="100" t="s">
        <v>488</v>
      </c>
      <c r="O325" s="100"/>
      <c r="P325" s="106"/>
      <c r="Q325" s="107"/>
      <c r="R325" s="107"/>
      <c r="S325" s="108"/>
      <c r="T325" s="100"/>
      <c r="U325" s="100"/>
      <c r="V325" s="100" t="s">
        <v>813</v>
      </c>
      <c r="W325" s="139" t="s">
        <v>932</v>
      </c>
    </row>
    <row r="326" spans="1:23" s="88" customFormat="1">
      <c r="A326" s="26">
        <v>319</v>
      </c>
      <c r="B326" s="59">
        <v>211</v>
      </c>
      <c r="C326" s="59" t="s">
        <v>819</v>
      </c>
      <c r="D326" s="80" t="s">
        <v>17</v>
      </c>
      <c r="E326" s="80">
        <v>38</v>
      </c>
      <c r="F326" s="80" t="s">
        <v>18</v>
      </c>
      <c r="G326" s="80">
        <v>12</v>
      </c>
      <c r="H326" s="59" t="s">
        <v>17</v>
      </c>
      <c r="I326" s="83" t="s">
        <v>817</v>
      </c>
      <c r="J326" s="84" t="s">
        <v>18</v>
      </c>
      <c r="K326" s="83">
        <v>928</v>
      </c>
      <c r="L326" s="59"/>
      <c r="M326" s="59"/>
      <c r="N326" s="59" t="s">
        <v>488</v>
      </c>
      <c r="O326" s="59"/>
      <c r="P326" s="85" t="s">
        <v>27</v>
      </c>
      <c r="Q326" s="86">
        <v>5.5</v>
      </c>
      <c r="R326" s="86">
        <v>3.5</v>
      </c>
      <c r="S326" s="87" t="s">
        <v>30</v>
      </c>
      <c r="T326" s="59"/>
      <c r="U326" s="59"/>
      <c r="V326" s="59" t="s">
        <v>813</v>
      </c>
      <c r="W326" s="59" t="s">
        <v>820</v>
      </c>
    </row>
    <row r="327" spans="1:23">
      <c r="A327" s="26">
        <v>320</v>
      </c>
      <c r="B327" s="89">
        <v>212</v>
      </c>
      <c r="C327" s="58" t="s">
        <v>821</v>
      </c>
      <c r="D327" s="71" t="s">
        <v>17</v>
      </c>
      <c r="E327" s="116">
        <v>38</v>
      </c>
      <c r="F327" s="71" t="s">
        <v>18</v>
      </c>
      <c r="G327" s="116">
        <v>100</v>
      </c>
      <c r="H327" s="89"/>
      <c r="I327" s="99"/>
      <c r="J327" s="111"/>
      <c r="K327" s="99"/>
      <c r="L327" s="89"/>
      <c r="M327" s="89"/>
      <c r="N327" s="89" t="s">
        <v>488</v>
      </c>
      <c r="O327" s="89"/>
      <c r="P327" s="93"/>
      <c r="Q327" s="94"/>
      <c r="R327" s="94"/>
      <c r="S327" s="95"/>
      <c r="T327" s="89"/>
      <c r="U327" s="89"/>
      <c r="V327" s="89" t="s">
        <v>813</v>
      </c>
      <c r="W327" s="89"/>
    </row>
    <row r="328" spans="1:23">
      <c r="A328" s="26">
        <v>321</v>
      </c>
      <c r="B328" s="89">
        <v>213</v>
      </c>
      <c r="C328" s="58" t="s">
        <v>822</v>
      </c>
      <c r="D328" s="71" t="s">
        <v>17</v>
      </c>
      <c r="E328" s="116">
        <v>38</v>
      </c>
      <c r="F328" s="71" t="s">
        <v>18</v>
      </c>
      <c r="G328" s="116">
        <v>136</v>
      </c>
      <c r="H328" s="89"/>
      <c r="I328" s="99"/>
      <c r="J328" s="111"/>
      <c r="K328" s="99"/>
      <c r="L328" s="89"/>
      <c r="M328" s="89"/>
      <c r="N328" s="89" t="s">
        <v>488</v>
      </c>
      <c r="O328" s="89"/>
      <c r="P328" s="93"/>
      <c r="Q328" s="94"/>
      <c r="R328" s="94"/>
      <c r="S328" s="153" t="s">
        <v>882</v>
      </c>
      <c r="T328" s="89"/>
      <c r="U328" s="89"/>
      <c r="V328" s="89" t="s">
        <v>813</v>
      </c>
      <c r="W328" s="89"/>
    </row>
    <row r="329" spans="1:23">
      <c r="A329" s="26">
        <v>322</v>
      </c>
      <c r="B329" s="89"/>
      <c r="C329" s="58" t="s">
        <v>823</v>
      </c>
      <c r="D329" s="71" t="s">
        <v>17</v>
      </c>
      <c r="E329" s="116">
        <v>38</v>
      </c>
      <c r="F329" s="71" t="s">
        <v>18</v>
      </c>
      <c r="G329" s="116">
        <v>136</v>
      </c>
      <c r="H329" s="89"/>
      <c r="I329" s="99"/>
      <c r="J329" s="111"/>
      <c r="K329" s="99"/>
      <c r="L329" s="89"/>
      <c r="M329" s="89"/>
      <c r="N329" s="89" t="s">
        <v>488</v>
      </c>
      <c r="O329" s="89"/>
      <c r="P329" s="93"/>
      <c r="Q329" s="94"/>
      <c r="R329" s="94"/>
      <c r="S329" s="95"/>
      <c r="T329" s="89"/>
      <c r="U329" s="89"/>
      <c r="V329" s="89" t="s">
        <v>813</v>
      </c>
      <c r="W329" s="89"/>
    </row>
    <row r="330" spans="1:23">
      <c r="A330" s="26">
        <v>323</v>
      </c>
      <c r="B330" s="89"/>
      <c r="C330" s="58" t="s">
        <v>824</v>
      </c>
      <c r="D330" s="71" t="s">
        <v>17</v>
      </c>
      <c r="E330" s="116">
        <v>38</v>
      </c>
      <c r="F330" s="71" t="s">
        <v>18</v>
      </c>
      <c r="G330" s="116">
        <v>136</v>
      </c>
      <c r="H330" s="89"/>
      <c r="I330" s="99"/>
      <c r="J330" s="111"/>
      <c r="K330" s="99"/>
      <c r="L330" s="89"/>
      <c r="M330" s="89"/>
      <c r="N330" s="89" t="s">
        <v>496</v>
      </c>
      <c r="O330" s="89"/>
      <c r="P330" s="93" t="s">
        <v>27</v>
      </c>
      <c r="Q330" s="94">
        <v>1.5</v>
      </c>
      <c r="R330" s="94">
        <v>1.5</v>
      </c>
      <c r="S330" s="95" t="s">
        <v>26</v>
      </c>
      <c r="T330" s="89"/>
      <c r="U330" s="89"/>
      <c r="V330" s="89" t="s">
        <v>813</v>
      </c>
      <c r="W330" s="89"/>
    </row>
    <row r="331" spans="1:23">
      <c r="A331" s="26">
        <v>324</v>
      </c>
      <c r="B331" s="89">
        <v>214</v>
      </c>
      <c r="C331" s="58" t="s">
        <v>825</v>
      </c>
      <c r="D331" s="71" t="s">
        <v>17</v>
      </c>
      <c r="E331" s="116">
        <v>38</v>
      </c>
      <c r="F331" s="71" t="s">
        <v>18</v>
      </c>
      <c r="G331" s="116">
        <v>243</v>
      </c>
      <c r="H331" s="89"/>
      <c r="I331" s="99"/>
      <c r="J331" s="111"/>
      <c r="K331" s="99"/>
      <c r="L331" s="89"/>
      <c r="M331" s="89"/>
      <c r="N331" s="89" t="s">
        <v>514</v>
      </c>
      <c r="O331" s="89"/>
      <c r="P331" s="93"/>
      <c r="Q331" s="94"/>
      <c r="R331" s="94"/>
      <c r="S331" s="95"/>
      <c r="T331" s="89"/>
      <c r="U331" s="89"/>
      <c r="V331" s="89" t="s">
        <v>813</v>
      </c>
      <c r="W331" s="89"/>
    </row>
    <row r="332" spans="1:23">
      <c r="A332" s="26">
        <v>325</v>
      </c>
      <c r="B332" s="89">
        <v>215</v>
      </c>
      <c r="C332" s="58" t="s">
        <v>826</v>
      </c>
      <c r="D332" s="71" t="s">
        <v>17</v>
      </c>
      <c r="E332" s="116">
        <v>38</v>
      </c>
      <c r="F332" s="71" t="s">
        <v>18</v>
      </c>
      <c r="G332" s="116">
        <v>330</v>
      </c>
      <c r="H332" s="89" t="s">
        <v>17</v>
      </c>
      <c r="I332" s="91" t="s">
        <v>643</v>
      </c>
      <c r="J332" s="92" t="s">
        <v>18</v>
      </c>
      <c r="K332" s="91">
        <v>273</v>
      </c>
      <c r="L332" s="89"/>
      <c r="M332" s="89"/>
      <c r="N332" s="89"/>
      <c r="O332" s="89"/>
      <c r="P332" s="93"/>
      <c r="Q332" s="94"/>
      <c r="R332" s="94"/>
      <c r="S332" s="95" t="s">
        <v>525</v>
      </c>
      <c r="T332" s="89"/>
      <c r="U332" s="89"/>
      <c r="V332" s="89" t="s">
        <v>813</v>
      </c>
      <c r="W332" s="142" t="s">
        <v>873</v>
      </c>
    </row>
    <row r="333" spans="1:23">
      <c r="A333" s="26">
        <v>326</v>
      </c>
      <c r="B333" s="89">
        <v>216</v>
      </c>
      <c r="C333" s="58" t="s">
        <v>827</v>
      </c>
      <c r="D333" s="71" t="s">
        <v>17</v>
      </c>
      <c r="E333" s="116">
        <v>38</v>
      </c>
      <c r="F333" s="71" t="s">
        <v>18</v>
      </c>
      <c r="G333" s="116">
        <v>372</v>
      </c>
      <c r="H333" s="89"/>
      <c r="I333" s="99"/>
      <c r="J333" s="111"/>
      <c r="K333" s="99"/>
      <c r="L333" s="89"/>
      <c r="M333" s="89"/>
      <c r="N333" s="89" t="s">
        <v>514</v>
      </c>
      <c r="O333" s="89"/>
      <c r="P333" s="93" t="s">
        <v>27</v>
      </c>
      <c r="Q333" s="94">
        <v>2</v>
      </c>
      <c r="R333" s="94">
        <v>1.5</v>
      </c>
      <c r="S333" s="95" t="s">
        <v>48</v>
      </c>
      <c r="T333" s="89"/>
      <c r="U333" s="89"/>
      <c r="V333" s="89" t="s">
        <v>813</v>
      </c>
      <c r="W333" s="89"/>
    </row>
    <row r="334" spans="1:23" s="109" customFormat="1">
      <c r="A334" s="26">
        <v>327</v>
      </c>
      <c r="B334" s="100">
        <v>217</v>
      </c>
      <c r="C334" s="100" t="s">
        <v>828</v>
      </c>
      <c r="D334" s="101" t="s">
        <v>17</v>
      </c>
      <c r="E334" s="101">
        <v>38</v>
      </c>
      <c r="F334" s="101" t="s">
        <v>18</v>
      </c>
      <c r="G334" s="101">
        <v>496</v>
      </c>
      <c r="H334" s="100" t="s">
        <v>17</v>
      </c>
      <c r="I334" s="123" t="s">
        <v>643</v>
      </c>
      <c r="J334" s="105" t="s">
        <v>18</v>
      </c>
      <c r="K334" s="123">
        <v>400</v>
      </c>
      <c r="L334" s="100"/>
      <c r="M334" s="100"/>
      <c r="N334" s="100" t="s">
        <v>488</v>
      </c>
      <c r="O334" s="100"/>
      <c r="P334" s="106" t="s">
        <v>27</v>
      </c>
      <c r="Q334" s="107">
        <v>5</v>
      </c>
      <c r="R334" s="107">
        <v>2.5</v>
      </c>
      <c r="S334" s="108" t="s">
        <v>30</v>
      </c>
      <c r="T334" s="100"/>
      <c r="U334" s="100"/>
      <c r="V334" s="100" t="s">
        <v>813</v>
      </c>
      <c r="W334" s="139" t="s">
        <v>932</v>
      </c>
    </row>
    <row r="335" spans="1:23">
      <c r="A335" s="26">
        <v>328</v>
      </c>
      <c r="B335" s="89">
        <v>218</v>
      </c>
      <c r="C335" s="58" t="s">
        <v>829</v>
      </c>
      <c r="D335" s="71" t="s">
        <v>17</v>
      </c>
      <c r="E335" s="116">
        <v>38</v>
      </c>
      <c r="F335" s="71" t="s">
        <v>18</v>
      </c>
      <c r="G335" s="116">
        <v>708</v>
      </c>
      <c r="H335" s="89"/>
      <c r="I335" s="91"/>
      <c r="J335" s="92"/>
      <c r="K335" s="91"/>
      <c r="L335" s="89"/>
      <c r="M335" s="89"/>
      <c r="N335" s="89" t="s">
        <v>496</v>
      </c>
      <c r="O335" s="89"/>
      <c r="P335" s="93" t="s">
        <v>27</v>
      </c>
      <c r="Q335" s="94">
        <v>3</v>
      </c>
      <c r="R335" s="94">
        <v>2</v>
      </c>
      <c r="S335" s="95" t="s">
        <v>26</v>
      </c>
      <c r="T335" s="89"/>
      <c r="U335" s="89"/>
      <c r="V335" s="89" t="s">
        <v>813</v>
      </c>
      <c r="W335" s="89"/>
    </row>
    <row r="336" spans="1:23">
      <c r="A336" s="26">
        <v>329</v>
      </c>
      <c r="B336" s="89">
        <v>219</v>
      </c>
      <c r="C336" s="58" t="s">
        <v>830</v>
      </c>
      <c r="D336" s="71" t="s">
        <v>17</v>
      </c>
      <c r="E336" s="116">
        <v>38</v>
      </c>
      <c r="F336" s="71" t="s">
        <v>18</v>
      </c>
      <c r="G336" s="116">
        <v>742</v>
      </c>
      <c r="H336" s="89"/>
      <c r="I336" s="99"/>
      <c r="J336" s="111"/>
      <c r="K336" s="99"/>
      <c r="L336" s="89"/>
      <c r="M336" s="89"/>
      <c r="N336" s="89" t="s">
        <v>488</v>
      </c>
      <c r="O336" s="89"/>
      <c r="P336" s="93"/>
      <c r="Q336" s="94"/>
      <c r="R336" s="94"/>
      <c r="S336" s="153" t="s">
        <v>882</v>
      </c>
      <c r="T336" s="89"/>
      <c r="U336" s="89"/>
      <c r="V336" s="89" t="s">
        <v>813</v>
      </c>
      <c r="W336" s="89"/>
    </row>
    <row r="337" spans="1:23" s="109" customFormat="1">
      <c r="A337" s="26">
        <v>330</v>
      </c>
      <c r="B337" s="100">
        <v>220</v>
      </c>
      <c r="C337" s="100" t="s">
        <v>831</v>
      </c>
      <c r="D337" s="101" t="s">
        <v>17</v>
      </c>
      <c r="E337" s="101">
        <v>38</v>
      </c>
      <c r="F337" s="101" t="s">
        <v>18</v>
      </c>
      <c r="G337" s="101">
        <v>840</v>
      </c>
      <c r="H337" s="100" t="s">
        <v>17</v>
      </c>
      <c r="I337" s="123" t="s">
        <v>643</v>
      </c>
      <c r="J337" s="105" t="s">
        <v>18</v>
      </c>
      <c r="K337" s="123">
        <v>750</v>
      </c>
      <c r="L337" s="100"/>
      <c r="M337" s="100"/>
      <c r="N337" s="100" t="s">
        <v>496</v>
      </c>
      <c r="O337" s="100"/>
      <c r="P337" s="106" t="s">
        <v>27</v>
      </c>
      <c r="Q337" s="107">
        <v>3</v>
      </c>
      <c r="R337" s="107">
        <v>2</v>
      </c>
      <c r="S337" s="108" t="s">
        <v>30</v>
      </c>
      <c r="T337" s="100"/>
      <c r="U337" s="100"/>
      <c r="V337" s="100" t="s">
        <v>813</v>
      </c>
      <c r="W337" s="100"/>
    </row>
    <row r="338" spans="1:23" s="109" customFormat="1">
      <c r="A338" s="26">
        <v>331</v>
      </c>
      <c r="B338" s="100">
        <v>221</v>
      </c>
      <c r="C338" s="100" t="s">
        <v>832</v>
      </c>
      <c r="D338" s="101" t="s">
        <v>17</v>
      </c>
      <c r="E338" s="101">
        <v>39</v>
      </c>
      <c r="F338" s="101" t="s">
        <v>18</v>
      </c>
      <c r="G338" s="101">
        <v>263</v>
      </c>
      <c r="H338" s="100" t="s">
        <v>17</v>
      </c>
      <c r="I338" s="123" t="s">
        <v>833</v>
      </c>
      <c r="J338" s="105" t="s">
        <v>18</v>
      </c>
      <c r="K338" s="123">
        <v>190</v>
      </c>
      <c r="L338" s="100"/>
      <c r="M338" s="100"/>
      <c r="N338" s="100" t="s">
        <v>488</v>
      </c>
      <c r="O338" s="100"/>
      <c r="P338" s="106" t="s">
        <v>27</v>
      </c>
      <c r="Q338" s="107">
        <v>3</v>
      </c>
      <c r="R338" s="107">
        <v>2.5</v>
      </c>
      <c r="S338" s="108" t="s">
        <v>48</v>
      </c>
      <c r="T338" s="100"/>
      <c r="U338" s="100"/>
      <c r="V338" s="100" t="s">
        <v>813</v>
      </c>
      <c r="W338" s="139" t="s">
        <v>932</v>
      </c>
    </row>
    <row r="339" spans="1:23" s="109" customFormat="1">
      <c r="A339" s="26">
        <v>332</v>
      </c>
      <c r="B339" s="100">
        <v>222</v>
      </c>
      <c r="C339" s="100" t="s">
        <v>834</v>
      </c>
      <c r="D339" s="101" t="s">
        <v>17</v>
      </c>
      <c r="E339" s="101">
        <v>39</v>
      </c>
      <c r="F339" s="101" t="s">
        <v>18</v>
      </c>
      <c r="G339" s="101">
        <v>520</v>
      </c>
      <c r="H339" s="100" t="s">
        <v>17</v>
      </c>
      <c r="I339" s="123" t="s">
        <v>833</v>
      </c>
      <c r="J339" s="105" t="s">
        <v>18</v>
      </c>
      <c r="K339" s="123">
        <v>450</v>
      </c>
      <c r="L339" s="100"/>
      <c r="M339" s="100"/>
      <c r="N339" s="100" t="s">
        <v>496</v>
      </c>
      <c r="O339" s="100"/>
      <c r="P339" s="106"/>
      <c r="Q339" s="107"/>
      <c r="R339" s="107"/>
      <c r="S339" s="108"/>
      <c r="T339" s="100"/>
      <c r="U339" s="100"/>
      <c r="V339" s="100" t="s">
        <v>835</v>
      </c>
      <c r="W339" s="139" t="s">
        <v>932</v>
      </c>
    </row>
    <row r="340" spans="1:23">
      <c r="A340" s="26">
        <v>333</v>
      </c>
      <c r="B340" s="89">
        <v>223</v>
      </c>
      <c r="C340" s="58" t="s">
        <v>836</v>
      </c>
      <c r="D340" s="71" t="s">
        <v>17</v>
      </c>
      <c r="E340" s="116">
        <v>39</v>
      </c>
      <c r="F340" s="71" t="s">
        <v>18</v>
      </c>
      <c r="G340" s="116">
        <v>840</v>
      </c>
      <c r="H340" s="89"/>
      <c r="I340" s="99"/>
      <c r="J340" s="111"/>
      <c r="K340" s="99"/>
      <c r="L340" s="89"/>
      <c r="M340" s="89"/>
      <c r="N340" s="89" t="s">
        <v>496</v>
      </c>
      <c r="O340" s="89"/>
      <c r="P340" s="93" t="s">
        <v>27</v>
      </c>
      <c r="Q340" s="94">
        <v>2</v>
      </c>
      <c r="R340" s="94">
        <v>1.5</v>
      </c>
      <c r="S340" s="95" t="s">
        <v>48</v>
      </c>
      <c r="T340" s="89"/>
      <c r="U340" s="89"/>
      <c r="V340" s="89" t="s">
        <v>835</v>
      </c>
      <c r="W340" s="89"/>
    </row>
    <row r="341" spans="1:23">
      <c r="A341" s="26">
        <v>334</v>
      </c>
      <c r="B341" s="89">
        <v>224</v>
      </c>
      <c r="C341" s="58" t="s">
        <v>837</v>
      </c>
      <c r="D341" s="71" t="s">
        <v>17</v>
      </c>
      <c r="E341" s="116">
        <v>40</v>
      </c>
      <c r="F341" s="71" t="s">
        <v>18</v>
      </c>
      <c r="G341" s="116">
        <v>97</v>
      </c>
      <c r="H341" s="89"/>
      <c r="I341" s="99"/>
      <c r="J341" s="111"/>
      <c r="K341" s="99"/>
      <c r="L341" s="89"/>
      <c r="M341" s="89"/>
      <c r="N341" s="89" t="s">
        <v>496</v>
      </c>
      <c r="O341" s="89"/>
      <c r="P341" s="93" t="s">
        <v>27</v>
      </c>
      <c r="Q341" s="94">
        <v>2</v>
      </c>
      <c r="R341" s="94">
        <v>1.5</v>
      </c>
      <c r="S341" s="95" t="s">
        <v>48</v>
      </c>
      <c r="T341" s="89"/>
      <c r="U341" s="89"/>
      <c r="V341" s="89" t="s">
        <v>835</v>
      </c>
      <c r="W341" s="89"/>
    </row>
    <row r="342" spans="1:23" s="109" customFormat="1">
      <c r="A342" s="145">
        <v>335</v>
      </c>
      <c r="B342" s="100">
        <v>225</v>
      </c>
      <c r="C342" s="139" t="s">
        <v>459</v>
      </c>
      <c r="D342" s="101" t="s">
        <v>17</v>
      </c>
      <c r="E342" s="101">
        <v>40</v>
      </c>
      <c r="F342" s="101" t="s">
        <v>18</v>
      </c>
      <c r="G342" s="101">
        <v>131</v>
      </c>
      <c r="H342" s="100" t="s">
        <v>17</v>
      </c>
      <c r="I342" s="123" t="s">
        <v>502</v>
      </c>
      <c r="J342" s="105" t="s">
        <v>18</v>
      </c>
      <c r="K342" s="123" t="s">
        <v>704</v>
      </c>
      <c r="L342" s="100"/>
      <c r="M342" s="100"/>
      <c r="N342" s="100" t="s">
        <v>488</v>
      </c>
      <c r="O342" s="100"/>
      <c r="P342" s="106" t="s">
        <v>27</v>
      </c>
      <c r="Q342" s="107">
        <v>5</v>
      </c>
      <c r="R342" s="107">
        <v>3</v>
      </c>
      <c r="S342" s="108" t="s">
        <v>30</v>
      </c>
      <c r="T342" s="100"/>
      <c r="U342" s="100"/>
      <c r="V342" s="100" t="s">
        <v>835</v>
      </c>
      <c r="W342" s="139" t="s">
        <v>931</v>
      </c>
    </row>
    <row r="343" spans="1:23">
      <c r="A343" s="26">
        <v>336</v>
      </c>
      <c r="B343" s="89">
        <v>226</v>
      </c>
      <c r="C343" s="58" t="s">
        <v>839</v>
      </c>
      <c r="D343" s="71" t="s">
        <v>17</v>
      </c>
      <c r="E343" s="116">
        <v>40</v>
      </c>
      <c r="F343" s="71" t="s">
        <v>18</v>
      </c>
      <c r="G343" s="116">
        <v>167</v>
      </c>
      <c r="H343" s="89"/>
      <c r="I343" s="99"/>
      <c r="J343" s="111"/>
      <c r="K343" s="99"/>
      <c r="L343" s="89"/>
      <c r="M343" s="89"/>
      <c r="N343" s="89" t="s">
        <v>488</v>
      </c>
      <c r="O343" s="89"/>
      <c r="P343" s="93"/>
      <c r="Q343" s="94"/>
      <c r="R343" s="94"/>
      <c r="S343" s="95"/>
      <c r="T343" s="89"/>
      <c r="U343" s="89"/>
      <c r="V343" s="89" t="s">
        <v>835</v>
      </c>
      <c r="W343" s="89"/>
    </row>
    <row r="344" spans="1:23">
      <c r="A344" s="26">
        <v>337</v>
      </c>
      <c r="B344" s="89">
        <v>227</v>
      </c>
      <c r="C344" s="58" t="s">
        <v>840</v>
      </c>
      <c r="D344" s="71" t="s">
        <v>17</v>
      </c>
      <c r="E344" s="116">
        <v>40</v>
      </c>
      <c r="F344" s="71" t="s">
        <v>18</v>
      </c>
      <c r="G344" s="116">
        <v>242</v>
      </c>
      <c r="H344" s="89"/>
      <c r="I344" s="99"/>
      <c r="J344" s="111"/>
      <c r="K344" s="99"/>
      <c r="L344" s="89"/>
      <c r="M344" s="89"/>
      <c r="N344" s="89" t="s">
        <v>488</v>
      </c>
      <c r="O344" s="89"/>
      <c r="P344" s="93"/>
      <c r="Q344" s="94"/>
      <c r="R344" s="94"/>
      <c r="S344" s="95"/>
      <c r="T344" s="89"/>
      <c r="U344" s="89"/>
      <c r="V344" s="89" t="s">
        <v>835</v>
      </c>
      <c r="W344" s="89"/>
    </row>
    <row r="345" spans="1:23" s="88" customFormat="1">
      <c r="A345" s="26">
        <v>338</v>
      </c>
      <c r="B345" s="59">
        <v>228</v>
      </c>
      <c r="C345" s="59" t="s">
        <v>841</v>
      </c>
      <c r="D345" s="80" t="s">
        <v>17</v>
      </c>
      <c r="E345" s="80">
        <v>40</v>
      </c>
      <c r="F345" s="80" t="s">
        <v>18</v>
      </c>
      <c r="G345" s="80">
        <v>636</v>
      </c>
      <c r="H345" s="59" t="s">
        <v>17</v>
      </c>
      <c r="I345" s="83" t="s">
        <v>502</v>
      </c>
      <c r="J345" s="84" t="s">
        <v>18</v>
      </c>
      <c r="K345" s="83">
        <v>594</v>
      </c>
      <c r="L345" s="59"/>
      <c r="M345" s="59"/>
      <c r="N345" s="59" t="s">
        <v>496</v>
      </c>
      <c r="O345" s="59"/>
      <c r="P345" s="85" t="s">
        <v>27</v>
      </c>
      <c r="Q345" s="86">
        <v>5.5</v>
      </c>
      <c r="R345" s="86">
        <v>3.5</v>
      </c>
      <c r="S345" s="87" t="s">
        <v>30</v>
      </c>
      <c r="T345" s="59"/>
      <c r="U345" s="59"/>
      <c r="V345" s="59" t="s">
        <v>835</v>
      </c>
      <c r="W345" s="59" t="s">
        <v>842</v>
      </c>
    </row>
    <row r="346" spans="1:23">
      <c r="A346" s="26">
        <v>339</v>
      </c>
      <c r="B346" s="89">
        <v>229</v>
      </c>
      <c r="C346" s="58" t="s">
        <v>843</v>
      </c>
      <c r="D346" s="71" t="s">
        <v>17</v>
      </c>
      <c r="E346" s="116">
        <v>40</v>
      </c>
      <c r="F346" s="71" t="s">
        <v>18</v>
      </c>
      <c r="G346" s="116">
        <v>750</v>
      </c>
      <c r="H346" s="89"/>
      <c r="I346" s="99"/>
      <c r="J346" s="111"/>
      <c r="K346" s="99"/>
      <c r="L346" s="89"/>
      <c r="M346" s="89"/>
      <c r="N346" s="89" t="s">
        <v>488</v>
      </c>
      <c r="O346" s="89"/>
      <c r="P346" s="93"/>
      <c r="Q346" s="94"/>
      <c r="R346" s="94"/>
      <c r="S346" s="153" t="s">
        <v>882</v>
      </c>
      <c r="T346" s="89"/>
      <c r="U346" s="89"/>
      <c r="V346" s="89" t="s">
        <v>835</v>
      </c>
      <c r="W346" s="89"/>
    </row>
    <row r="347" spans="1:23">
      <c r="A347" s="26">
        <v>340</v>
      </c>
      <c r="B347" s="89">
        <v>230</v>
      </c>
      <c r="C347" s="58" t="s">
        <v>844</v>
      </c>
      <c r="D347" s="71" t="s">
        <v>17</v>
      </c>
      <c r="E347" s="116">
        <v>40</v>
      </c>
      <c r="F347" s="71" t="s">
        <v>18</v>
      </c>
      <c r="G347" s="116">
        <v>981</v>
      </c>
      <c r="H347" s="89"/>
      <c r="I347" s="99"/>
      <c r="J347" s="111"/>
      <c r="K347" s="99"/>
      <c r="L347" s="89"/>
      <c r="M347" s="89"/>
      <c r="N347" s="89" t="s">
        <v>488</v>
      </c>
      <c r="O347" s="89"/>
      <c r="P347" s="93"/>
      <c r="Q347" s="94"/>
      <c r="R347" s="94"/>
      <c r="S347" s="95"/>
      <c r="T347" s="89"/>
      <c r="U347" s="89"/>
      <c r="V347" s="89" t="s">
        <v>835</v>
      </c>
      <c r="W347" s="89"/>
    </row>
    <row r="348" spans="1:23" s="109" customFormat="1">
      <c r="A348" s="26">
        <v>341</v>
      </c>
      <c r="B348" s="100">
        <v>231</v>
      </c>
      <c r="C348" s="100" t="s">
        <v>845</v>
      </c>
      <c r="D348" s="101" t="s">
        <v>17</v>
      </c>
      <c r="E348" s="101">
        <v>41</v>
      </c>
      <c r="F348" s="101" t="s">
        <v>18</v>
      </c>
      <c r="G348" s="101">
        <v>364</v>
      </c>
      <c r="H348" s="139" t="s">
        <v>17</v>
      </c>
      <c r="I348" s="104">
        <v>41</v>
      </c>
      <c r="J348" s="143" t="s">
        <v>18</v>
      </c>
      <c r="K348" s="104">
        <v>300</v>
      </c>
      <c r="L348" s="100"/>
      <c r="M348" s="100"/>
      <c r="N348" s="100" t="s">
        <v>488</v>
      </c>
      <c r="O348" s="100"/>
      <c r="P348" s="106" t="s">
        <v>27</v>
      </c>
      <c r="Q348" s="107">
        <v>5</v>
      </c>
      <c r="R348" s="107">
        <v>3.5</v>
      </c>
      <c r="S348" s="108" t="s">
        <v>30</v>
      </c>
      <c r="T348" s="100"/>
      <c r="U348" s="100"/>
      <c r="V348" s="100" t="s">
        <v>835</v>
      </c>
      <c r="W348" s="139" t="s">
        <v>932</v>
      </c>
    </row>
    <row r="349" spans="1:23">
      <c r="A349" s="26">
        <v>342</v>
      </c>
      <c r="B349" s="89">
        <v>232</v>
      </c>
      <c r="C349" s="58" t="s">
        <v>846</v>
      </c>
      <c r="D349" s="71" t="s">
        <v>17</v>
      </c>
      <c r="E349" s="116">
        <v>42</v>
      </c>
      <c r="F349" s="71" t="s">
        <v>18</v>
      </c>
      <c r="G349" s="116">
        <v>46</v>
      </c>
      <c r="H349" s="89"/>
      <c r="I349" s="99"/>
      <c r="J349" s="111"/>
      <c r="K349" s="99"/>
      <c r="L349" s="89"/>
      <c r="M349" s="89"/>
      <c r="N349" s="89" t="s">
        <v>488</v>
      </c>
      <c r="O349" s="89"/>
      <c r="P349" s="93" t="s">
        <v>27</v>
      </c>
      <c r="Q349" s="94">
        <v>2.5</v>
      </c>
      <c r="R349" s="94">
        <v>1</v>
      </c>
      <c r="S349" s="95" t="s">
        <v>26</v>
      </c>
      <c r="T349" s="89"/>
      <c r="U349" s="89"/>
      <c r="V349" s="89" t="s">
        <v>835</v>
      </c>
      <c r="W349" s="89"/>
    </row>
    <row r="350" spans="1:23">
      <c r="A350" s="26">
        <v>343</v>
      </c>
      <c r="B350" s="89">
        <v>233</v>
      </c>
      <c r="C350" s="58" t="s">
        <v>847</v>
      </c>
      <c r="D350" s="71" t="s">
        <v>17</v>
      </c>
      <c r="E350" s="116">
        <v>42</v>
      </c>
      <c r="F350" s="71" t="s">
        <v>18</v>
      </c>
      <c r="G350" s="116">
        <v>285</v>
      </c>
      <c r="H350" s="89"/>
      <c r="I350" s="99"/>
      <c r="J350" s="111"/>
      <c r="K350" s="99"/>
      <c r="L350" s="89"/>
      <c r="M350" s="89"/>
      <c r="N350" s="89" t="s">
        <v>488</v>
      </c>
      <c r="O350" s="89"/>
      <c r="P350" s="93" t="s">
        <v>27</v>
      </c>
      <c r="Q350" s="94">
        <v>2.5</v>
      </c>
      <c r="R350" s="94">
        <v>1</v>
      </c>
      <c r="S350" s="95" t="s">
        <v>26</v>
      </c>
      <c r="T350" s="89"/>
      <c r="U350" s="89"/>
      <c r="V350" s="89" t="s">
        <v>835</v>
      </c>
      <c r="W350" s="89"/>
    </row>
    <row r="351" spans="1:23">
      <c r="A351" s="26">
        <v>344</v>
      </c>
      <c r="B351" s="89">
        <v>234</v>
      </c>
      <c r="C351" s="58" t="s">
        <v>848</v>
      </c>
      <c r="D351" s="71" t="s">
        <v>17</v>
      </c>
      <c r="E351" s="116">
        <v>42</v>
      </c>
      <c r="F351" s="71" t="s">
        <v>18</v>
      </c>
      <c r="G351" s="116">
        <v>596</v>
      </c>
      <c r="H351" s="89"/>
      <c r="I351" s="99"/>
      <c r="J351" s="111"/>
      <c r="K351" s="99"/>
      <c r="L351" s="89"/>
      <c r="M351" s="89"/>
      <c r="N351" s="89" t="s">
        <v>488</v>
      </c>
      <c r="O351" s="89"/>
      <c r="P351" s="93"/>
      <c r="Q351" s="94"/>
      <c r="R351" s="94"/>
      <c r="S351" s="95"/>
      <c r="T351" s="89"/>
      <c r="U351" s="89"/>
      <c r="V351" s="89" t="s">
        <v>835</v>
      </c>
      <c r="W351" s="89"/>
    </row>
    <row r="352" spans="1:23" s="88" customFormat="1">
      <c r="A352" s="26">
        <v>345</v>
      </c>
      <c r="B352" s="59">
        <v>235</v>
      </c>
      <c r="C352" s="59" t="s">
        <v>849</v>
      </c>
      <c r="D352" s="80" t="s">
        <v>17</v>
      </c>
      <c r="E352" s="80">
        <v>42</v>
      </c>
      <c r="F352" s="80" t="s">
        <v>18</v>
      </c>
      <c r="G352" s="80">
        <v>738</v>
      </c>
      <c r="H352" s="59" t="s">
        <v>17</v>
      </c>
      <c r="I352" s="83" t="s">
        <v>542</v>
      </c>
      <c r="J352" s="84" t="s">
        <v>18</v>
      </c>
      <c r="K352" s="83">
        <v>680</v>
      </c>
      <c r="L352" s="59"/>
      <c r="M352" s="59"/>
      <c r="N352" s="59" t="s">
        <v>488</v>
      </c>
      <c r="O352" s="59"/>
      <c r="P352" s="85" t="s">
        <v>27</v>
      </c>
      <c r="Q352" s="86">
        <v>10</v>
      </c>
      <c r="R352" s="86">
        <v>5.5</v>
      </c>
      <c r="S352" s="87" t="s">
        <v>30</v>
      </c>
      <c r="T352" s="59"/>
      <c r="U352" s="59"/>
      <c r="V352" s="59" t="s">
        <v>835</v>
      </c>
      <c r="W352" s="59"/>
    </row>
    <row r="353" spans="1:23">
      <c r="A353" s="26">
        <v>346</v>
      </c>
      <c r="B353" s="89">
        <v>236</v>
      </c>
      <c r="C353" s="58" t="s">
        <v>47</v>
      </c>
      <c r="D353" s="71" t="s">
        <v>17</v>
      </c>
      <c r="E353" s="116">
        <v>42</v>
      </c>
      <c r="F353" s="71" t="s">
        <v>18</v>
      </c>
      <c r="G353" s="116">
        <v>982</v>
      </c>
      <c r="H353" s="89"/>
      <c r="I353" s="99"/>
      <c r="J353" s="111"/>
      <c r="K353" s="99"/>
      <c r="L353" s="89"/>
      <c r="M353" s="89"/>
      <c r="N353" s="89" t="s">
        <v>496</v>
      </c>
      <c r="O353" s="89"/>
      <c r="P353" s="93" t="s">
        <v>27</v>
      </c>
      <c r="Q353" s="94">
        <v>2.5</v>
      </c>
      <c r="R353" s="94">
        <v>1</v>
      </c>
      <c r="S353" s="95" t="s">
        <v>26</v>
      </c>
      <c r="T353" s="89"/>
      <c r="U353" s="89"/>
      <c r="V353" s="89" t="s">
        <v>835</v>
      </c>
      <c r="W353" s="89"/>
    </row>
    <row r="354" spans="1:23">
      <c r="A354" s="26">
        <v>347</v>
      </c>
      <c r="B354" s="89">
        <v>237</v>
      </c>
      <c r="C354" s="58" t="s">
        <v>850</v>
      </c>
      <c r="D354" s="71" t="s">
        <v>17</v>
      </c>
      <c r="E354" s="116">
        <v>43</v>
      </c>
      <c r="F354" s="71" t="s">
        <v>18</v>
      </c>
      <c r="G354" s="116">
        <v>72</v>
      </c>
      <c r="H354" s="89"/>
      <c r="I354" s="91"/>
      <c r="J354" s="92"/>
      <c r="K354" s="91"/>
      <c r="L354" s="89"/>
      <c r="M354" s="89"/>
      <c r="N354" s="89" t="s">
        <v>514</v>
      </c>
      <c r="O354" s="89"/>
      <c r="P354" s="93" t="s">
        <v>27</v>
      </c>
      <c r="Q354" s="94">
        <v>2.5</v>
      </c>
      <c r="R354" s="94">
        <v>1</v>
      </c>
      <c r="S354" s="95" t="s">
        <v>26</v>
      </c>
      <c r="T354" s="89"/>
      <c r="U354" s="89"/>
      <c r="V354" s="89" t="s">
        <v>835</v>
      </c>
      <c r="W354" s="89"/>
    </row>
    <row r="355" spans="1:23">
      <c r="A355" s="26">
        <v>348</v>
      </c>
      <c r="B355" s="89">
        <v>238</v>
      </c>
      <c r="C355" s="58" t="s">
        <v>851</v>
      </c>
      <c r="D355" s="71" t="s">
        <v>17</v>
      </c>
      <c r="E355" s="116">
        <v>43</v>
      </c>
      <c r="F355" s="71" t="s">
        <v>18</v>
      </c>
      <c r="G355" s="116">
        <v>170</v>
      </c>
      <c r="H355" s="89" t="s">
        <v>17</v>
      </c>
      <c r="I355" s="91" t="s">
        <v>852</v>
      </c>
      <c r="J355" s="92" t="s">
        <v>18</v>
      </c>
      <c r="K355" s="91">
        <v>108</v>
      </c>
      <c r="L355" s="89"/>
      <c r="M355" s="89"/>
      <c r="N355" s="89"/>
      <c r="O355" s="89"/>
      <c r="P355" s="93"/>
      <c r="Q355" s="94"/>
      <c r="R355" s="94"/>
      <c r="S355" s="95" t="s">
        <v>525</v>
      </c>
      <c r="T355" s="89"/>
      <c r="U355" s="89"/>
      <c r="V355" s="89" t="s">
        <v>835</v>
      </c>
      <c r="W355" s="142" t="s">
        <v>874</v>
      </c>
    </row>
  </sheetData>
  <mergeCells count="19">
    <mergeCell ref="B1:W1"/>
    <mergeCell ref="B3:B5"/>
    <mergeCell ref="C3:C5"/>
    <mergeCell ref="D3:G5"/>
    <mergeCell ref="L3:P3"/>
    <mergeCell ref="Q3:U3"/>
    <mergeCell ref="V3:V5"/>
    <mergeCell ref="W3:W5"/>
    <mergeCell ref="L4:M4"/>
    <mergeCell ref="O4:O5"/>
    <mergeCell ref="P4:P5"/>
    <mergeCell ref="Q4:R4"/>
    <mergeCell ref="S4:S5"/>
    <mergeCell ref="T4:T5"/>
    <mergeCell ref="A3:A5"/>
    <mergeCell ref="H3:K5"/>
    <mergeCell ref="U4:U5"/>
    <mergeCell ref="N4:N5"/>
    <mergeCell ref="B6:W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27"/>
  <sheetViews>
    <sheetView tabSelected="1" view="pageBreakPreview" zoomScale="88" zoomScaleNormal="70" zoomScaleSheetLayoutView="88" workbookViewId="0">
      <pane ySplit="4" topLeftCell="A394" activePane="bottomLeft" state="frozen"/>
      <selection pane="bottomLeft" activeCell="A7" sqref="A7"/>
    </sheetView>
  </sheetViews>
  <sheetFormatPr defaultRowHeight="20.100000000000001" customHeight="1"/>
  <cols>
    <col min="1" max="1" width="5.88671875" style="447" bestFit="1" customWidth="1"/>
    <col min="2" max="2" width="74.109375" style="445" customWidth="1"/>
    <col min="3" max="3" width="6.33203125" style="447" customWidth="1"/>
    <col min="4" max="4" width="7" style="447" customWidth="1"/>
    <col min="5" max="5" width="2.6640625" style="447" bestFit="1" customWidth="1"/>
    <col min="6" max="6" width="6.6640625" style="447" bestFit="1" customWidth="1"/>
    <col min="7" max="7" width="9.109375" style="447" bestFit="1" customWidth="1"/>
    <col min="8" max="8" width="8.88671875" style="445" hidden="1" customWidth="1"/>
    <col min="9" max="9" width="9.6640625" style="445" customWidth="1"/>
    <col min="10" max="10" width="6.44140625" style="447" bestFit="1" customWidth="1"/>
    <col min="11" max="11" width="5.6640625" style="447" bestFit="1" customWidth="1"/>
    <col min="12" max="13" width="7.44140625" style="518" hidden="1" customWidth="1"/>
    <col min="14" max="14" width="8.88671875" style="445" hidden="1" customWidth="1"/>
    <col min="15" max="15" width="6.109375" style="518" hidden="1" customWidth="1"/>
    <col min="16" max="16" width="8.109375" style="518" hidden="1" customWidth="1"/>
    <col min="17" max="17" width="11.5546875" style="447" hidden="1" customWidth="1"/>
    <col min="18" max="18" width="32.88671875" style="445" customWidth="1"/>
    <col min="19" max="19" width="24.21875" style="445" customWidth="1"/>
    <col min="20" max="20" width="46.5546875" style="445" hidden="1" customWidth="1"/>
    <col min="21" max="21" width="8.88671875" style="445"/>
    <col min="22" max="22" width="8.88671875" style="446"/>
    <col min="23" max="24" width="9" style="445" bestFit="1" customWidth="1"/>
    <col min="25" max="25" width="8.88671875" style="445"/>
    <col min="26" max="26" width="9" style="445" bestFit="1" customWidth="1"/>
    <col min="27" max="16384" width="8.88671875" style="445"/>
  </cols>
  <sheetData>
    <row r="1" spans="1:21" ht="27">
      <c r="A1" s="599" t="s">
        <v>1336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</row>
    <row r="2" spans="1:21" ht="14.25" customHeight="1">
      <c r="B2" s="444"/>
      <c r="C2" s="444"/>
      <c r="D2" s="444"/>
      <c r="E2" s="444"/>
      <c r="F2" s="444"/>
      <c r="G2" s="444"/>
      <c r="H2" s="444"/>
      <c r="I2" s="444"/>
      <c r="J2" s="448"/>
      <c r="K2" s="448"/>
      <c r="L2" s="444"/>
      <c r="M2" s="444"/>
      <c r="N2" s="444"/>
      <c r="O2" s="444"/>
      <c r="P2" s="444"/>
      <c r="Q2" s="444"/>
      <c r="R2" s="444"/>
      <c r="S2" s="444"/>
    </row>
    <row r="3" spans="1:21" ht="23.25">
      <c r="A3" s="600" t="s">
        <v>890</v>
      </c>
      <c r="B3" s="609" t="s">
        <v>0</v>
      </c>
      <c r="C3" s="603" t="s">
        <v>942</v>
      </c>
      <c r="D3" s="603"/>
      <c r="E3" s="603"/>
      <c r="F3" s="603"/>
      <c r="G3" s="609" t="s">
        <v>4</v>
      </c>
      <c r="H3" s="610" t="s">
        <v>5</v>
      </c>
      <c r="I3" s="601" t="s">
        <v>1058</v>
      </c>
      <c r="J3" s="612" t="s">
        <v>1053</v>
      </c>
      <c r="K3" s="613"/>
      <c r="L3" s="606" t="s">
        <v>966</v>
      </c>
      <c r="M3" s="607"/>
      <c r="N3" s="607"/>
      <c r="O3" s="607"/>
      <c r="P3" s="607"/>
      <c r="Q3" s="608"/>
      <c r="R3" s="601" t="s">
        <v>943</v>
      </c>
      <c r="S3" s="603" t="s">
        <v>55</v>
      </c>
      <c r="T3" s="600" t="s">
        <v>1071</v>
      </c>
    </row>
    <row r="4" spans="1:21" ht="67.5">
      <c r="A4" s="600"/>
      <c r="B4" s="609"/>
      <c r="C4" s="603"/>
      <c r="D4" s="603"/>
      <c r="E4" s="603"/>
      <c r="F4" s="603"/>
      <c r="G4" s="609"/>
      <c r="H4" s="611"/>
      <c r="I4" s="611"/>
      <c r="J4" s="449" t="s">
        <v>1057</v>
      </c>
      <c r="K4" s="449" t="s">
        <v>1056</v>
      </c>
      <c r="L4" s="604" t="s">
        <v>941</v>
      </c>
      <c r="M4" s="605"/>
      <c r="N4" s="450" t="s">
        <v>5</v>
      </c>
      <c r="O4" s="604" t="s">
        <v>1334</v>
      </c>
      <c r="P4" s="605"/>
      <c r="Q4" s="451" t="s">
        <v>6</v>
      </c>
      <c r="R4" s="602"/>
      <c r="S4" s="603"/>
      <c r="T4" s="600"/>
    </row>
    <row r="5" spans="1:21" ht="23.25">
      <c r="A5" s="452"/>
      <c r="B5" s="452" t="s">
        <v>945</v>
      </c>
      <c r="C5" s="452"/>
      <c r="D5" s="452"/>
      <c r="E5" s="452"/>
      <c r="F5" s="452"/>
      <c r="G5" s="452"/>
      <c r="H5" s="452"/>
      <c r="I5" s="452"/>
      <c r="J5" s="453"/>
      <c r="K5" s="453"/>
      <c r="L5" s="452"/>
      <c r="M5" s="452"/>
      <c r="N5" s="452"/>
      <c r="O5" s="452"/>
      <c r="P5" s="452"/>
      <c r="Q5" s="452"/>
      <c r="R5" s="452"/>
      <c r="S5" s="454"/>
      <c r="T5" s="452"/>
      <c r="U5" s="455"/>
    </row>
    <row r="6" spans="1:21" ht="23.25">
      <c r="A6" s="456">
        <v>1</v>
      </c>
      <c r="B6" s="457" t="s">
        <v>973</v>
      </c>
      <c r="C6" s="456" t="s">
        <v>17</v>
      </c>
      <c r="D6" s="456">
        <v>2028</v>
      </c>
      <c r="E6" s="456" t="s">
        <v>18</v>
      </c>
      <c r="F6" s="456">
        <v>860</v>
      </c>
      <c r="G6" s="456" t="s">
        <v>496</v>
      </c>
      <c r="H6" s="457" t="s">
        <v>27</v>
      </c>
      <c r="I6" s="456" t="s">
        <v>27</v>
      </c>
      <c r="J6" s="456" t="s">
        <v>1054</v>
      </c>
      <c r="K6" s="456"/>
      <c r="L6" s="457"/>
      <c r="M6" s="458" t="s">
        <v>889</v>
      </c>
      <c r="N6" s="457" t="s">
        <v>27</v>
      </c>
      <c r="O6" s="459"/>
      <c r="P6" s="459"/>
      <c r="Q6" s="456" t="s">
        <v>30</v>
      </c>
      <c r="R6" s="457" t="s">
        <v>1265</v>
      </c>
      <c r="S6" s="457" t="s">
        <v>967</v>
      </c>
      <c r="T6" s="457"/>
      <c r="U6" s="455"/>
    </row>
    <row r="7" spans="1:21" ht="24.75" customHeight="1">
      <c r="A7" s="456">
        <f>A6+1</f>
        <v>2</v>
      </c>
      <c r="B7" s="457" t="s">
        <v>973</v>
      </c>
      <c r="C7" s="456" t="s">
        <v>17</v>
      </c>
      <c r="D7" s="456">
        <v>2029</v>
      </c>
      <c r="E7" s="456" t="s">
        <v>18</v>
      </c>
      <c r="F7" s="458" t="s">
        <v>483</v>
      </c>
      <c r="G7" s="456" t="s">
        <v>514</v>
      </c>
      <c r="H7" s="457" t="s">
        <v>923</v>
      </c>
      <c r="I7" s="456" t="s">
        <v>923</v>
      </c>
      <c r="J7" s="456" t="s">
        <v>1054</v>
      </c>
      <c r="K7" s="456"/>
      <c r="L7" s="458" t="s">
        <v>889</v>
      </c>
      <c r="M7" s="457">
        <v>117</v>
      </c>
      <c r="N7" s="457" t="s">
        <v>923</v>
      </c>
      <c r="O7" s="459"/>
      <c r="P7" s="459"/>
      <c r="Q7" s="456" t="s">
        <v>30</v>
      </c>
      <c r="R7" s="457" t="s">
        <v>1265</v>
      </c>
      <c r="S7" s="457" t="s">
        <v>967</v>
      </c>
      <c r="T7" s="459"/>
    </row>
    <row r="8" spans="1:21" ht="23.25">
      <c r="A8" s="456">
        <f t="shared" ref="A8:A58" si="0">A7+1</f>
        <v>3</v>
      </c>
      <c r="B8" s="457" t="s">
        <v>973</v>
      </c>
      <c r="C8" s="456" t="s">
        <v>17</v>
      </c>
      <c r="D8" s="456">
        <v>2029</v>
      </c>
      <c r="E8" s="456" t="s">
        <v>18</v>
      </c>
      <c r="F8" s="456">
        <v>200</v>
      </c>
      <c r="G8" s="456" t="s">
        <v>514</v>
      </c>
      <c r="H8" s="457" t="s">
        <v>27</v>
      </c>
      <c r="I8" s="456" t="s">
        <v>27</v>
      </c>
      <c r="J8" s="456" t="s">
        <v>1054</v>
      </c>
      <c r="K8" s="456"/>
      <c r="L8" s="457">
        <v>228</v>
      </c>
      <c r="M8" s="457">
        <v>228</v>
      </c>
      <c r="N8" s="457" t="s">
        <v>27</v>
      </c>
      <c r="O8" s="459"/>
      <c r="P8" s="459"/>
      <c r="Q8" s="456" t="s">
        <v>30</v>
      </c>
      <c r="R8" s="457" t="s">
        <v>1265</v>
      </c>
      <c r="S8" s="457" t="s">
        <v>967</v>
      </c>
      <c r="T8" s="459"/>
    </row>
    <row r="9" spans="1:21" ht="23.25">
      <c r="A9" s="456">
        <f t="shared" si="0"/>
        <v>4</v>
      </c>
      <c r="B9" s="457" t="s">
        <v>973</v>
      </c>
      <c r="C9" s="456" t="s">
        <v>17</v>
      </c>
      <c r="D9" s="456">
        <v>2029</v>
      </c>
      <c r="E9" s="456" t="s">
        <v>18</v>
      </c>
      <c r="F9" s="456">
        <v>510</v>
      </c>
      <c r="G9" s="456" t="s">
        <v>488</v>
      </c>
      <c r="H9" s="457" t="s">
        <v>27</v>
      </c>
      <c r="I9" s="456" t="s">
        <v>27</v>
      </c>
      <c r="J9" s="456" t="s">
        <v>1054</v>
      </c>
      <c r="K9" s="460"/>
      <c r="L9" s="461">
        <v>317</v>
      </c>
      <c r="M9" s="457"/>
      <c r="N9" s="457" t="s">
        <v>27</v>
      </c>
      <c r="O9" s="462"/>
      <c r="P9" s="462"/>
      <c r="Q9" s="456" t="s">
        <v>30</v>
      </c>
      <c r="R9" s="457" t="s">
        <v>1265</v>
      </c>
      <c r="S9" s="457" t="s">
        <v>967</v>
      </c>
      <c r="T9" s="457"/>
    </row>
    <row r="10" spans="1:21" ht="23.25">
      <c r="A10" s="456">
        <f t="shared" si="0"/>
        <v>5</v>
      </c>
      <c r="B10" s="457" t="s">
        <v>1289</v>
      </c>
      <c r="C10" s="456" t="s">
        <v>17</v>
      </c>
      <c r="D10" s="456">
        <v>2029</v>
      </c>
      <c r="E10" s="456" t="s">
        <v>18</v>
      </c>
      <c r="F10" s="456">
        <v>142</v>
      </c>
      <c r="G10" s="456" t="s">
        <v>496</v>
      </c>
      <c r="H10" s="457" t="s">
        <v>27</v>
      </c>
      <c r="I10" s="456" t="s">
        <v>27</v>
      </c>
      <c r="J10" s="456" t="s">
        <v>1054</v>
      </c>
      <c r="K10" s="456"/>
      <c r="L10" s="463">
        <v>29</v>
      </c>
      <c r="M10" s="463"/>
      <c r="N10" s="457" t="s">
        <v>27</v>
      </c>
      <c r="O10" s="463">
        <v>20</v>
      </c>
      <c r="P10" s="463">
        <v>11</v>
      </c>
      <c r="Q10" s="456" t="s">
        <v>30</v>
      </c>
      <c r="R10" s="457" t="s">
        <v>1265</v>
      </c>
      <c r="S10" s="457" t="s">
        <v>1064</v>
      </c>
      <c r="T10" s="457" t="s">
        <v>1076</v>
      </c>
    </row>
    <row r="11" spans="1:21" ht="23.25">
      <c r="A11" s="456">
        <f t="shared" si="0"/>
        <v>6</v>
      </c>
      <c r="B11" s="457" t="s">
        <v>1311</v>
      </c>
      <c r="C11" s="456" t="s">
        <v>17</v>
      </c>
      <c r="D11" s="456">
        <v>2029</v>
      </c>
      <c r="E11" s="456" t="s">
        <v>18</v>
      </c>
      <c r="F11" s="456">
        <f>142+134</f>
        <v>276</v>
      </c>
      <c r="G11" s="456" t="s">
        <v>496</v>
      </c>
      <c r="H11" s="457"/>
      <c r="I11" s="456" t="s">
        <v>27</v>
      </c>
      <c r="J11" s="456" t="s">
        <v>1054</v>
      </c>
      <c r="K11" s="456"/>
      <c r="L11" s="463"/>
      <c r="M11" s="463"/>
      <c r="N11" s="457"/>
      <c r="O11" s="464"/>
      <c r="P11" s="464"/>
      <c r="Q11" s="456"/>
      <c r="R11" s="457" t="s">
        <v>1265</v>
      </c>
      <c r="S11" s="457" t="s">
        <v>1064</v>
      </c>
      <c r="T11" s="457"/>
    </row>
    <row r="12" spans="1:21" ht="23.25">
      <c r="A12" s="456">
        <f t="shared" si="0"/>
        <v>7</v>
      </c>
      <c r="B12" s="457" t="s">
        <v>1290</v>
      </c>
      <c r="C12" s="456" t="s">
        <v>17</v>
      </c>
      <c r="D12" s="456">
        <v>2029</v>
      </c>
      <c r="E12" s="456" t="s">
        <v>18</v>
      </c>
      <c r="F12" s="456">
        <v>570</v>
      </c>
      <c r="G12" s="456" t="s">
        <v>488</v>
      </c>
      <c r="H12" s="457" t="s">
        <v>27</v>
      </c>
      <c r="I12" s="456" t="s">
        <v>27</v>
      </c>
      <c r="J12" s="456" t="s">
        <v>1054</v>
      </c>
      <c r="K12" s="456"/>
      <c r="L12" s="463"/>
      <c r="M12" s="463">
        <v>1710</v>
      </c>
      <c r="N12" s="457" t="s">
        <v>27</v>
      </c>
      <c r="O12" s="465"/>
      <c r="P12" s="465"/>
      <c r="Q12" s="456" t="s">
        <v>30</v>
      </c>
      <c r="R12" s="457" t="s">
        <v>1265</v>
      </c>
      <c r="S12" s="457" t="s">
        <v>967</v>
      </c>
      <c r="T12" s="457" t="s">
        <v>1083</v>
      </c>
    </row>
    <row r="13" spans="1:21" ht="23.25">
      <c r="A13" s="456">
        <f t="shared" si="0"/>
        <v>8</v>
      </c>
      <c r="B13" s="457" t="s">
        <v>1319</v>
      </c>
      <c r="C13" s="456" t="s">
        <v>17</v>
      </c>
      <c r="D13" s="456">
        <v>2029</v>
      </c>
      <c r="E13" s="456" t="s">
        <v>18</v>
      </c>
      <c r="F13" s="456">
        <v>640</v>
      </c>
      <c r="G13" s="456" t="s">
        <v>496</v>
      </c>
      <c r="H13" s="457" t="s">
        <v>27</v>
      </c>
      <c r="I13" s="456" t="s">
        <v>27</v>
      </c>
      <c r="J13" s="456" t="s">
        <v>1054</v>
      </c>
      <c r="K13" s="456"/>
      <c r="L13" s="463">
        <v>1462</v>
      </c>
      <c r="M13" s="463"/>
      <c r="N13" s="457" t="s">
        <v>20</v>
      </c>
      <c r="O13" s="463">
        <v>34</v>
      </c>
      <c r="P13" s="463">
        <v>20</v>
      </c>
      <c r="Q13" s="456" t="s">
        <v>30</v>
      </c>
      <c r="R13" s="457" t="s">
        <v>1265</v>
      </c>
      <c r="S13" s="457" t="s">
        <v>967</v>
      </c>
      <c r="T13" s="457" t="s">
        <v>1147</v>
      </c>
    </row>
    <row r="14" spans="1:21" ht="23.25">
      <c r="A14" s="456">
        <f t="shared" si="0"/>
        <v>9</v>
      </c>
      <c r="B14" s="457" t="s">
        <v>1182</v>
      </c>
      <c r="C14" s="456" t="s">
        <v>17</v>
      </c>
      <c r="D14" s="456">
        <v>2031</v>
      </c>
      <c r="E14" s="456" t="s">
        <v>18</v>
      </c>
      <c r="F14" s="458" t="s">
        <v>737</v>
      </c>
      <c r="G14" s="456" t="s">
        <v>488</v>
      </c>
      <c r="H14" s="457"/>
      <c r="I14" s="456" t="s">
        <v>27</v>
      </c>
      <c r="J14" s="456" t="s">
        <v>1054</v>
      </c>
      <c r="K14" s="456"/>
      <c r="L14" s="463"/>
      <c r="M14" s="463"/>
      <c r="N14" s="457"/>
      <c r="O14" s="463"/>
      <c r="P14" s="463"/>
      <c r="Q14" s="456"/>
      <c r="R14" s="457" t="s">
        <v>1265</v>
      </c>
      <c r="S14" s="457" t="s">
        <v>1064</v>
      </c>
      <c r="T14" s="457" t="s">
        <v>940</v>
      </c>
    </row>
    <row r="15" spans="1:21" ht="23.25">
      <c r="A15" s="456">
        <f t="shared" si="0"/>
        <v>10</v>
      </c>
      <c r="B15" s="457" t="s">
        <v>1291</v>
      </c>
      <c r="C15" s="456" t="s">
        <v>17</v>
      </c>
      <c r="D15" s="456">
        <v>2031</v>
      </c>
      <c r="E15" s="456" t="s">
        <v>18</v>
      </c>
      <c r="F15" s="458" t="s">
        <v>587</v>
      </c>
      <c r="G15" s="456" t="s">
        <v>496</v>
      </c>
      <c r="H15" s="457" t="s">
        <v>27</v>
      </c>
      <c r="I15" s="456" t="s">
        <v>27</v>
      </c>
      <c r="J15" s="456" t="s">
        <v>1054</v>
      </c>
      <c r="K15" s="456"/>
      <c r="L15" s="463"/>
      <c r="M15" s="463"/>
      <c r="N15" s="457"/>
      <c r="O15" s="463"/>
      <c r="P15" s="463"/>
      <c r="Q15" s="456"/>
      <c r="R15" s="457" t="s">
        <v>1265</v>
      </c>
      <c r="S15" s="457" t="s">
        <v>1064</v>
      </c>
      <c r="T15" s="457"/>
    </row>
    <row r="16" spans="1:21" ht="23.25">
      <c r="A16" s="456">
        <f t="shared" si="0"/>
        <v>11</v>
      </c>
      <c r="B16" s="457" t="s">
        <v>297</v>
      </c>
      <c r="C16" s="456" t="s">
        <v>17</v>
      </c>
      <c r="D16" s="456">
        <v>2031</v>
      </c>
      <c r="E16" s="456" t="s">
        <v>18</v>
      </c>
      <c r="F16" s="456">
        <v>167</v>
      </c>
      <c r="G16" s="456" t="s">
        <v>488</v>
      </c>
      <c r="H16" s="457"/>
      <c r="I16" s="456" t="s">
        <v>27</v>
      </c>
      <c r="J16" s="456" t="s">
        <v>1054</v>
      </c>
      <c r="K16" s="456"/>
      <c r="L16" s="463">
        <v>97</v>
      </c>
      <c r="M16" s="463">
        <v>97</v>
      </c>
      <c r="N16" s="457" t="s">
        <v>27</v>
      </c>
      <c r="O16" s="463"/>
      <c r="P16" s="463"/>
      <c r="Q16" s="456" t="s">
        <v>30</v>
      </c>
      <c r="R16" s="457" t="s">
        <v>1265</v>
      </c>
      <c r="S16" s="457" t="s">
        <v>967</v>
      </c>
      <c r="T16" s="457" t="s">
        <v>1083</v>
      </c>
    </row>
    <row r="17" spans="1:24" ht="23.25">
      <c r="A17" s="456">
        <f t="shared" si="0"/>
        <v>12</v>
      </c>
      <c r="B17" s="457" t="s">
        <v>1241</v>
      </c>
      <c r="C17" s="456" t="s">
        <v>17</v>
      </c>
      <c r="D17" s="456">
        <v>2031</v>
      </c>
      <c r="E17" s="456" t="s">
        <v>18</v>
      </c>
      <c r="F17" s="456">
        <v>167</v>
      </c>
      <c r="G17" s="456" t="s">
        <v>496</v>
      </c>
      <c r="H17" s="457" t="s">
        <v>27</v>
      </c>
      <c r="I17" s="456" t="s">
        <v>20</v>
      </c>
      <c r="J17" s="456"/>
      <c r="K17" s="456" t="s">
        <v>1054</v>
      </c>
      <c r="L17" s="463"/>
      <c r="M17" s="463">
        <v>120</v>
      </c>
      <c r="N17" s="457" t="s">
        <v>27</v>
      </c>
      <c r="O17" s="457"/>
      <c r="P17" s="457"/>
      <c r="Q17" s="456" t="s">
        <v>30</v>
      </c>
      <c r="R17" s="457" t="s">
        <v>1265</v>
      </c>
      <c r="S17" s="457" t="s">
        <v>1064</v>
      </c>
      <c r="T17" s="457" t="s">
        <v>1085</v>
      </c>
    </row>
    <row r="18" spans="1:24" ht="23.25">
      <c r="A18" s="456">
        <f t="shared" si="0"/>
        <v>13</v>
      </c>
      <c r="B18" s="457" t="s">
        <v>1241</v>
      </c>
      <c r="C18" s="456" t="s">
        <v>17</v>
      </c>
      <c r="D18" s="456">
        <v>2031</v>
      </c>
      <c r="E18" s="456" t="s">
        <v>18</v>
      </c>
      <c r="F18" s="456">
        <v>250</v>
      </c>
      <c r="G18" s="456" t="s">
        <v>514</v>
      </c>
      <c r="H18" s="457" t="s">
        <v>27</v>
      </c>
      <c r="I18" s="456" t="s">
        <v>27</v>
      </c>
      <c r="J18" s="456"/>
      <c r="K18" s="456" t="s">
        <v>1054</v>
      </c>
      <c r="L18" s="463">
        <v>205</v>
      </c>
      <c r="M18" s="463"/>
      <c r="N18" s="457" t="s">
        <v>27</v>
      </c>
      <c r="O18" s="457"/>
      <c r="P18" s="457"/>
      <c r="Q18" s="456" t="s">
        <v>30</v>
      </c>
      <c r="R18" s="457" t="s">
        <v>1265</v>
      </c>
      <c r="S18" s="457" t="s">
        <v>1064</v>
      </c>
      <c r="T18" s="457" t="s">
        <v>1085</v>
      </c>
    </row>
    <row r="19" spans="1:24" ht="23.25">
      <c r="A19" s="456">
        <f t="shared" si="0"/>
        <v>14</v>
      </c>
      <c r="B19" s="457" t="s">
        <v>1242</v>
      </c>
      <c r="C19" s="456" t="s">
        <v>17</v>
      </c>
      <c r="D19" s="456">
        <v>2031</v>
      </c>
      <c r="E19" s="456" t="s">
        <v>18</v>
      </c>
      <c r="F19" s="456">
        <v>292</v>
      </c>
      <c r="G19" s="456" t="s">
        <v>496</v>
      </c>
      <c r="H19" s="457"/>
      <c r="I19" s="456" t="s">
        <v>27</v>
      </c>
      <c r="J19" s="456" t="s">
        <v>1054</v>
      </c>
      <c r="K19" s="456"/>
      <c r="L19" s="463"/>
      <c r="M19" s="463"/>
      <c r="N19" s="457"/>
      <c r="O19" s="457"/>
      <c r="P19" s="457"/>
      <c r="Q19" s="456"/>
      <c r="R19" s="457" t="s">
        <v>1265</v>
      </c>
      <c r="S19" s="457" t="s">
        <v>1064</v>
      </c>
      <c r="T19" s="457"/>
    </row>
    <row r="20" spans="1:24" ht="23.25">
      <c r="A20" s="456">
        <f t="shared" si="0"/>
        <v>15</v>
      </c>
      <c r="B20" s="457" t="s">
        <v>1183</v>
      </c>
      <c r="C20" s="456" t="s">
        <v>17</v>
      </c>
      <c r="D20" s="456">
        <v>2031</v>
      </c>
      <c r="E20" s="456" t="s">
        <v>18</v>
      </c>
      <c r="F20" s="456">
        <v>447</v>
      </c>
      <c r="G20" s="456" t="s">
        <v>488</v>
      </c>
      <c r="H20" s="457"/>
      <c r="I20" s="456" t="s">
        <v>27</v>
      </c>
      <c r="J20" s="456" t="s">
        <v>1054</v>
      </c>
      <c r="K20" s="456"/>
      <c r="L20" s="463"/>
      <c r="M20" s="463"/>
      <c r="N20" s="457"/>
      <c r="O20" s="457"/>
      <c r="P20" s="457"/>
      <c r="Q20" s="456"/>
      <c r="R20" s="457" t="s">
        <v>1265</v>
      </c>
      <c r="S20" s="457" t="s">
        <v>1064</v>
      </c>
      <c r="T20" s="457" t="s">
        <v>1076</v>
      </c>
    </row>
    <row r="21" spans="1:24" ht="23.25">
      <c r="A21" s="456">
        <f t="shared" si="0"/>
        <v>16</v>
      </c>
      <c r="B21" s="457" t="s">
        <v>300</v>
      </c>
      <c r="C21" s="456" t="s">
        <v>17</v>
      </c>
      <c r="D21" s="456">
        <v>2031</v>
      </c>
      <c r="E21" s="456" t="s">
        <v>18</v>
      </c>
      <c r="F21" s="456">
        <v>516</v>
      </c>
      <c r="G21" s="456" t="s">
        <v>496</v>
      </c>
      <c r="H21" s="457" t="s">
        <v>27</v>
      </c>
      <c r="I21" s="456" t="s">
        <v>27</v>
      </c>
      <c r="J21" s="456" t="s">
        <v>1054</v>
      </c>
      <c r="K21" s="456"/>
      <c r="L21" s="463"/>
      <c r="M21" s="463"/>
      <c r="N21" s="457"/>
      <c r="O21" s="457"/>
      <c r="P21" s="457"/>
      <c r="Q21" s="456"/>
      <c r="R21" s="457" t="s">
        <v>1265</v>
      </c>
      <c r="S21" s="457" t="s">
        <v>1064</v>
      </c>
      <c r="T21" s="457"/>
    </row>
    <row r="22" spans="1:24" ht="23.25">
      <c r="A22" s="456">
        <f t="shared" si="0"/>
        <v>17</v>
      </c>
      <c r="B22" s="457" t="s">
        <v>1184</v>
      </c>
      <c r="C22" s="456" t="s">
        <v>17</v>
      </c>
      <c r="D22" s="456">
        <v>2031</v>
      </c>
      <c r="E22" s="456" t="s">
        <v>18</v>
      </c>
      <c r="F22" s="456">
        <v>640</v>
      </c>
      <c r="G22" s="456" t="s">
        <v>488</v>
      </c>
      <c r="H22" s="457"/>
      <c r="I22" s="456" t="s">
        <v>27</v>
      </c>
      <c r="J22" s="456" t="s">
        <v>1054</v>
      </c>
      <c r="K22" s="456"/>
      <c r="L22" s="463"/>
      <c r="M22" s="463"/>
      <c r="N22" s="457"/>
      <c r="O22" s="457"/>
      <c r="P22" s="457"/>
      <c r="Q22" s="456"/>
      <c r="R22" s="457" t="s">
        <v>1265</v>
      </c>
      <c r="S22" s="457" t="s">
        <v>1064</v>
      </c>
      <c r="T22" s="457"/>
    </row>
    <row r="23" spans="1:24" ht="23.25">
      <c r="A23" s="456">
        <f t="shared" si="0"/>
        <v>18</v>
      </c>
      <c r="B23" s="457" t="s">
        <v>1215</v>
      </c>
      <c r="C23" s="456" t="s">
        <v>17</v>
      </c>
      <c r="D23" s="456">
        <v>2031</v>
      </c>
      <c r="E23" s="456" t="s">
        <v>18</v>
      </c>
      <c r="F23" s="456">
        <v>330</v>
      </c>
      <c r="G23" s="456" t="s">
        <v>496</v>
      </c>
      <c r="H23" s="457" t="s">
        <v>27</v>
      </c>
      <c r="I23" s="456" t="s">
        <v>27</v>
      </c>
      <c r="J23" s="456" t="s">
        <v>1054</v>
      </c>
      <c r="K23" s="456"/>
      <c r="L23" s="463"/>
      <c r="M23" s="463">
        <v>110</v>
      </c>
      <c r="N23" s="457" t="s">
        <v>27</v>
      </c>
      <c r="O23" s="463">
        <v>9</v>
      </c>
      <c r="P23" s="463">
        <v>7</v>
      </c>
      <c r="Q23" s="456" t="s">
        <v>30</v>
      </c>
      <c r="R23" s="457" t="s">
        <v>1265</v>
      </c>
      <c r="S23" s="457" t="s">
        <v>1064</v>
      </c>
      <c r="T23" s="457" t="s">
        <v>1076</v>
      </c>
    </row>
    <row r="24" spans="1:24" s="468" customFormat="1" ht="23.25">
      <c r="A24" s="456">
        <f t="shared" si="0"/>
        <v>19</v>
      </c>
      <c r="B24" s="466" t="s">
        <v>1185</v>
      </c>
      <c r="C24" s="456" t="s">
        <v>17</v>
      </c>
      <c r="D24" s="456">
        <v>2031</v>
      </c>
      <c r="E24" s="456" t="s">
        <v>18</v>
      </c>
      <c r="F24" s="456">
        <v>700</v>
      </c>
      <c r="G24" s="456" t="s">
        <v>496</v>
      </c>
      <c r="H24" s="467" t="s">
        <v>416</v>
      </c>
      <c r="I24" s="456" t="s">
        <v>27</v>
      </c>
      <c r="J24" s="456" t="s">
        <v>1054</v>
      </c>
      <c r="K24" s="456"/>
      <c r="L24" s="463"/>
      <c r="M24" s="463">
        <v>110</v>
      </c>
      <c r="N24" s="457" t="s">
        <v>27</v>
      </c>
      <c r="O24" s="463">
        <v>9</v>
      </c>
      <c r="P24" s="463">
        <v>7</v>
      </c>
      <c r="Q24" s="456" t="s">
        <v>30</v>
      </c>
      <c r="R24" s="457" t="s">
        <v>1265</v>
      </c>
      <c r="S24" s="457" t="s">
        <v>1064</v>
      </c>
      <c r="T24" s="457" t="s">
        <v>940</v>
      </c>
      <c r="X24" s="445"/>
    </row>
    <row r="25" spans="1:24" ht="23.25">
      <c r="A25" s="456">
        <f t="shared" si="0"/>
        <v>20</v>
      </c>
      <c r="B25" s="457" t="s">
        <v>1236</v>
      </c>
      <c r="C25" s="456" t="s">
        <v>17</v>
      </c>
      <c r="D25" s="469">
        <v>2031</v>
      </c>
      <c r="E25" s="469" t="s">
        <v>18</v>
      </c>
      <c r="F25" s="469">
        <v>800</v>
      </c>
      <c r="G25" s="456" t="s">
        <v>496</v>
      </c>
      <c r="H25" s="457" t="s">
        <v>20</v>
      </c>
      <c r="I25" s="456" t="s">
        <v>27</v>
      </c>
      <c r="J25" s="456" t="s">
        <v>1054</v>
      </c>
      <c r="K25" s="456"/>
      <c r="L25" s="457"/>
      <c r="M25" s="463">
        <v>55</v>
      </c>
      <c r="N25" s="457" t="s">
        <v>20</v>
      </c>
      <c r="O25" s="470"/>
      <c r="P25" s="470"/>
      <c r="Q25" s="456" t="s">
        <v>30</v>
      </c>
      <c r="R25" s="457" t="s">
        <v>1265</v>
      </c>
      <c r="S25" s="457" t="s">
        <v>1064</v>
      </c>
      <c r="T25" s="457" t="s">
        <v>1076</v>
      </c>
    </row>
    <row r="26" spans="1:24" s="468" customFormat="1" ht="23.25">
      <c r="A26" s="456">
        <f t="shared" si="0"/>
        <v>21</v>
      </c>
      <c r="B26" s="466" t="s">
        <v>1186</v>
      </c>
      <c r="C26" s="456" t="s">
        <v>17</v>
      </c>
      <c r="D26" s="456">
        <v>2031</v>
      </c>
      <c r="E26" s="456" t="s">
        <v>18</v>
      </c>
      <c r="F26" s="456">
        <v>815</v>
      </c>
      <c r="G26" s="471" t="s">
        <v>488</v>
      </c>
      <c r="H26" s="467" t="s">
        <v>416</v>
      </c>
      <c r="I26" s="456" t="s">
        <v>27</v>
      </c>
      <c r="J26" s="456" t="s">
        <v>1054</v>
      </c>
      <c r="K26" s="456"/>
      <c r="L26" s="463"/>
      <c r="M26" s="463">
        <v>110</v>
      </c>
      <c r="N26" s="457" t="s">
        <v>27</v>
      </c>
      <c r="O26" s="463">
        <v>9</v>
      </c>
      <c r="P26" s="463">
        <v>7</v>
      </c>
      <c r="Q26" s="456" t="s">
        <v>30</v>
      </c>
      <c r="R26" s="457" t="s">
        <v>1265</v>
      </c>
      <c r="S26" s="457" t="s">
        <v>1064</v>
      </c>
      <c r="T26" s="457" t="s">
        <v>940</v>
      </c>
      <c r="X26" s="445"/>
    </row>
    <row r="27" spans="1:24" s="468" customFormat="1" ht="23.25">
      <c r="A27" s="456">
        <f t="shared" si="0"/>
        <v>22</v>
      </c>
      <c r="B27" s="457" t="s">
        <v>979</v>
      </c>
      <c r="C27" s="456" t="s">
        <v>17</v>
      </c>
      <c r="D27" s="469">
        <v>2031</v>
      </c>
      <c r="E27" s="469" t="s">
        <v>18</v>
      </c>
      <c r="F27" s="472">
        <v>895</v>
      </c>
      <c r="G27" s="456" t="s">
        <v>496</v>
      </c>
      <c r="H27" s="467"/>
      <c r="I27" s="456" t="s">
        <v>27</v>
      </c>
      <c r="J27" s="456" t="s">
        <v>1054</v>
      </c>
      <c r="K27" s="456"/>
      <c r="L27" s="463"/>
      <c r="M27" s="463"/>
      <c r="N27" s="457"/>
      <c r="O27" s="470"/>
      <c r="P27" s="470"/>
      <c r="Q27" s="456"/>
      <c r="R27" s="457" t="s">
        <v>1265</v>
      </c>
      <c r="S27" s="457" t="s">
        <v>1064</v>
      </c>
      <c r="T27" s="457"/>
      <c r="X27" s="445"/>
    </row>
    <row r="28" spans="1:24" ht="23.25">
      <c r="A28" s="456">
        <f t="shared" si="0"/>
        <v>23</v>
      </c>
      <c r="B28" s="457" t="s">
        <v>304</v>
      </c>
      <c r="C28" s="456" t="s">
        <v>17</v>
      </c>
      <c r="D28" s="469">
        <v>2032</v>
      </c>
      <c r="E28" s="469" t="s">
        <v>18</v>
      </c>
      <c r="F28" s="473" t="s">
        <v>737</v>
      </c>
      <c r="G28" s="456" t="s">
        <v>488</v>
      </c>
      <c r="H28" s="457"/>
      <c r="I28" s="456" t="s">
        <v>20</v>
      </c>
      <c r="J28" s="456" t="s">
        <v>1054</v>
      </c>
      <c r="K28" s="456"/>
      <c r="L28" s="458"/>
      <c r="M28" s="458"/>
      <c r="N28" s="457"/>
      <c r="O28" s="470"/>
      <c r="P28" s="470"/>
      <c r="Q28" s="456"/>
      <c r="R28" s="457" t="s">
        <v>1265</v>
      </c>
      <c r="S28" s="457" t="s">
        <v>1064</v>
      </c>
      <c r="T28" s="457"/>
    </row>
    <row r="29" spans="1:24" ht="23.25">
      <c r="A29" s="456">
        <f t="shared" si="0"/>
        <v>24</v>
      </c>
      <c r="B29" s="457" t="s">
        <v>972</v>
      </c>
      <c r="C29" s="456" t="s">
        <v>17</v>
      </c>
      <c r="D29" s="456">
        <v>2032</v>
      </c>
      <c r="E29" s="456" t="s">
        <v>18</v>
      </c>
      <c r="F29" s="458" t="s">
        <v>737</v>
      </c>
      <c r="G29" s="456" t="s">
        <v>488</v>
      </c>
      <c r="H29" s="457"/>
      <c r="I29" s="456" t="s">
        <v>20</v>
      </c>
      <c r="J29" s="456" t="s">
        <v>1054</v>
      </c>
      <c r="K29" s="456"/>
      <c r="L29" s="458"/>
      <c r="M29" s="458"/>
      <c r="N29" s="457"/>
      <c r="O29" s="470"/>
      <c r="P29" s="470"/>
      <c r="Q29" s="456"/>
      <c r="R29" s="457" t="s">
        <v>1265</v>
      </c>
      <c r="S29" s="457" t="s">
        <v>967</v>
      </c>
      <c r="T29" s="457"/>
    </row>
    <row r="30" spans="1:24" ht="23.25">
      <c r="A30" s="456">
        <f t="shared" si="0"/>
        <v>25</v>
      </c>
      <c r="B30" s="457" t="s">
        <v>964</v>
      </c>
      <c r="C30" s="456" t="s">
        <v>17</v>
      </c>
      <c r="D30" s="456">
        <v>2032</v>
      </c>
      <c r="E30" s="456" t="s">
        <v>18</v>
      </c>
      <c r="F30" s="458" t="s">
        <v>737</v>
      </c>
      <c r="G30" s="456" t="s">
        <v>496</v>
      </c>
      <c r="H30" s="457" t="s">
        <v>27</v>
      </c>
      <c r="I30" s="456" t="s">
        <v>20</v>
      </c>
      <c r="J30" s="456" t="s">
        <v>1054</v>
      </c>
      <c r="K30" s="456"/>
      <c r="L30" s="463"/>
      <c r="M30" s="463">
        <v>1802</v>
      </c>
      <c r="N30" s="457" t="s">
        <v>27</v>
      </c>
      <c r="O30" s="463">
        <v>5</v>
      </c>
      <c r="P30" s="463">
        <v>3.5</v>
      </c>
      <c r="Q30" s="456" t="s">
        <v>30</v>
      </c>
      <c r="R30" s="457" t="s">
        <v>1265</v>
      </c>
      <c r="S30" s="457" t="s">
        <v>967</v>
      </c>
      <c r="T30" s="457"/>
    </row>
    <row r="31" spans="1:24" ht="23.25">
      <c r="A31" s="456">
        <f t="shared" si="0"/>
        <v>26</v>
      </c>
      <c r="B31" s="457" t="s">
        <v>964</v>
      </c>
      <c r="C31" s="456" t="s">
        <v>17</v>
      </c>
      <c r="D31" s="456">
        <v>2042</v>
      </c>
      <c r="E31" s="456" t="s">
        <v>18</v>
      </c>
      <c r="F31" s="458">
        <v>150</v>
      </c>
      <c r="G31" s="456" t="s">
        <v>496</v>
      </c>
      <c r="H31" s="457" t="s">
        <v>27</v>
      </c>
      <c r="I31" s="456" t="s">
        <v>20</v>
      </c>
      <c r="J31" s="456" t="s">
        <v>1054</v>
      </c>
      <c r="K31" s="456"/>
      <c r="L31" s="457">
        <v>875</v>
      </c>
      <c r="M31" s="457"/>
      <c r="N31" s="457" t="s">
        <v>27</v>
      </c>
      <c r="O31" s="463">
        <v>5</v>
      </c>
      <c r="P31" s="463">
        <v>3.5</v>
      </c>
      <c r="Q31" s="456" t="s">
        <v>30</v>
      </c>
      <c r="R31" s="457" t="s">
        <v>400</v>
      </c>
      <c r="S31" s="457" t="s">
        <v>967</v>
      </c>
      <c r="T31" s="457"/>
    </row>
    <row r="32" spans="1:24" ht="23.25">
      <c r="A32" s="456">
        <f t="shared" si="0"/>
        <v>27</v>
      </c>
      <c r="B32" s="457" t="s">
        <v>1120</v>
      </c>
      <c r="C32" s="456" t="s">
        <v>17</v>
      </c>
      <c r="D32" s="456">
        <v>2042</v>
      </c>
      <c r="E32" s="456" t="s">
        <v>18</v>
      </c>
      <c r="F32" s="458">
        <v>150</v>
      </c>
      <c r="G32" s="456" t="s">
        <v>488</v>
      </c>
      <c r="H32" s="458" t="s">
        <v>889</v>
      </c>
      <c r="I32" s="456" t="s">
        <v>20</v>
      </c>
      <c r="J32" s="456" t="s">
        <v>1054</v>
      </c>
      <c r="K32" s="463"/>
      <c r="L32" s="463"/>
      <c r="M32" s="456"/>
      <c r="N32" s="458"/>
      <c r="O32" s="458"/>
      <c r="P32" s="456"/>
      <c r="Q32" s="463"/>
      <c r="R32" s="457" t="s">
        <v>400</v>
      </c>
      <c r="S32" s="457" t="s">
        <v>967</v>
      </c>
      <c r="T32" s="457"/>
      <c r="U32" s="457"/>
      <c r="V32" s="445"/>
    </row>
    <row r="33" spans="1:24" ht="23.25">
      <c r="A33" s="456">
        <f t="shared" si="0"/>
        <v>28</v>
      </c>
      <c r="B33" s="457" t="s">
        <v>1240</v>
      </c>
      <c r="C33" s="456" t="s">
        <v>17</v>
      </c>
      <c r="D33" s="469">
        <v>2043</v>
      </c>
      <c r="E33" s="469" t="s">
        <v>18</v>
      </c>
      <c r="F33" s="469">
        <v>333</v>
      </c>
      <c r="G33" s="456" t="s">
        <v>488</v>
      </c>
      <c r="H33" s="457"/>
      <c r="I33" s="456" t="s">
        <v>27</v>
      </c>
      <c r="J33" s="456" t="s">
        <v>1054</v>
      </c>
      <c r="K33" s="456"/>
      <c r="L33" s="457"/>
      <c r="M33" s="457">
        <v>1298</v>
      </c>
      <c r="N33" s="457" t="s">
        <v>27</v>
      </c>
      <c r="O33" s="457"/>
      <c r="P33" s="457"/>
      <c r="Q33" s="456" t="s">
        <v>30</v>
      </c>
      <c r="R33" s="457" t="s">
        <v>399</v>
      </c>
      <c r="S33" s="457" t="s">
        <v>967</v>
      </c>
      <c r="T33" s="457" t="s">
        <v>1083</v>
      </c>
    </row>
    <row r="34" spans="1:24" ht="23.25">
      <c r="A34" s="456">
        <f t="shared" si="0"/>
        <v>29</v>
      </c>
      <c r="B34" s="457" t="s">
        <v>953</v>
      </c>
      <c r="C34" s="456" t="s">
        <v>17</v>
      </c>
      <c r="D34" s="469">
        <v>2043</v>
      </c>
      <c r="E34" s="474" t="s">
        <v>18</v>
      </c>
      <c r="F34" s="469">
        <v>958</v>
      </c>
      <c r="G34" s="456" t="s">
        <v>496</v>
      </c>
      <c r="H34" s="457" t="s">
        <v>27</v>
      </c>
      <c r="I34" s="456" t="s">
        <v>27</v>
      </c>
      <c r="J34" s="456" t="s">
        <v>1054</v>
      </c>
      <c r="K34" s="456"/>
      <c r="L34" s="463">
        <v>750</v>
      </c>
      <c r="M34" s="463"/>
      <c r="N34" s="457" t="s">
        <v>20</v>
      </c>
      <c r="O34" s="463">
        <v>40</v>
      </c>
      <c r="P34" s="463">
        <v>30</v>
      </c>
      <c r="Q34" s="456" t="s">
        <v>30</v>
      </c>
      <c r="R34" s="457" t="s">
        <v>399</v>
      </c>
      <c r="S34" s="457" t="s">
        <v>967</v>
      </c>
      <c r="T34" s="457" t="s">
        <v>1083</v>
      </c>
    </row>
    <row r="35" spans="1:24" s="468" customFormat="1" ht="23.25">
      <c r="A35" s="456">
        <f t="shared" si="0"/>
        <v>30</v>
      </c>
      <c r="B35" s="475" t="s">
        <v>1187</v>
      </c>
      <c r="C35" s="456" t="s">
        <v>17</v>
      </c>
      <c r="D35" s="456">
        <v>2044</v>
      </c>
      <c r="E35" s="456" t="s">
        <v>18</v>
      </c>
      <c r="F35" s="458">
        <v>883</v>
      </c>
      <c r="G35" s="456" t="s">
        <v>488</v>
      </c>
      <c r="H35" s="467" t="s">
        <v>416</v>
      </c>
      <c r="I35" s="456" t="s">
        <v>27</v>
      </c>
      <c r="J35" s="456"/>
      <c r="K35" s="456" t="s">
        <v>1054</v>
      </c>
      <c r="L35" s="463"/>
      <c r="M35" s="463">
        <v>110</v>
      </c>
      <c r="N35" s="457" t="s">
        <v>27</v>
      </c>
      <c r="O35" s="463">
        <v>9</v>
      </c>
      <c r="P35" s="463">
        <v>7</v>
      </c>
      <c r="Q35" s="456" t="s">
        <v>30</v>
      </c>
      <c r="R35" s="457" t="s">
        <v>399</v>
      </c>
      <c r="S35" s="457" t="s">
        <v>967</v>
      </c>
      <c r="T35" s="457"/>
      <c r="X35" s="445"/>
    </row>
    <row r="36" spans="1:24" ht="23.25">
      <c r="A36" s="456">
        <f t="shared" si="0"/>
        <v>31</v>
      </c>
      <c r="B36" s="457" t="s">
        <v>440</v>
      </c>
      <c r="C36" s="456" t="s">
        <v>17</v>
      </c>
      <c r="D36" s="469">
        <v>2045</v>
      </c>
      <c r="E36" s="474" t="s">
        <v>18</v>
      </c>
      <c r="F36" s="469">
        <v>140</v>
      </c>
      <c r="G36" s="456" t="s">
        <v>488</v>
      </c>
      <c r="H36" s="457" t="s">
        <v>27</v>
      </c>
      <c r="I36" s="456" t="s">
        <v>27</v>
      </c>
      <c r="J36" s="456" t="s">
        <v>1054</v>
      </c>
      <c r="K36" s="456"/>
      <c r="L36" s="463">
        <v>870</v>
      </c>
      <c r="M36" s="463"/>
      <c r="N36" s="457" t="s">
        <v>27</v>
      </c>
      <c r="O36" s="463">
        <v>5.5</v>
      </c>
      <c r="P36" s="463">
        <v>3.5</v>
      </c>
      <c r="Q36" s="456" t="s">
        <v>30</v>
      </c>
      <c r="R36" s="457" t="s">
        <v>921</v>
      </c>
      <c r="S36" s="457" t="s">
        <v>967</v>
      </c>
      <c r="T36" s="457" t="s">
        <v>1148</v>
      </c>
    </row>
    <row r="37" spans="1:24" ht="23.25">
      <c r="A37" s="456">
        <f t="shared" si="0"/>
        <v>32</v>
      </c>
      <c r="B37" s="457" t="s">
        <v>1292</v>
      </c>
      <c r="C37" s="456" t="s">
        <v>17</v>
      </c>
      <c r="D37" s="469">
        <v>2045</v>
      </c>
      <c r="E37" s="474" t="s">
        <v>18</v>
      </c>
      <c r="F37" s="469">
        <v>850</v>
      </c>
      <c r="G37" s="456" t="s">
        <v>496</v>
      </c>
      <c r="H37" s="457" t="s">
        <v>27</v>
      </c>
      <c r="I37" s="456" t="s">
        <v>27</v>
      </c>
      <c r="J37" s="456" t="s">
        <v>1054</v>
      </c>
      <c r="K37" s="456"/>
      <c r="L37" s="463">
        <v>1449</v>
      </c>
      <c r="M37" s="463"/>
      <c r="N37" s="457" t="s">
        <v>27</v>
      </c>
      <c r="O37" s="463">
        <v>7</v>
      </c>
      <c r="P37" s="463">
        <v>5.5</v>
      </c>
      <c r="Q37" s="456" t="s">
        <v>30</v>
      </c>
      <c r="R37" s="457" t="s">
        <v>398</v>
      </c>
      <c r="S37" s="457" t="s">
        <v>967</v>
      </c>
      <c r="T37" s="457" t="s">
        <v>1083</v>
      </c>
    </row>
    <row r="38" spans="1:24" ht="23.25">
      <c r="A38" s="456">
        <f t="shared" si="0"/>
        <v>33</v>
      </c>
      <c r="B38" s="457" t="s">
        <v>440</v>
      </c>
      <c r="C38" s="456" t="s">
        <v>17</v>
      </c>
      <c r="D38" s="469">
        <v>2045</v>
      </c>
      <c r="E38" s="474" t="s">
        <v>18</v>
      </c>
      <c r="F38" s="469">
        <v>850</v>
      </c>
      <c r="G38" s="456" t="s">
        <v>488</v>
      </c>
      <c r="H38" s="457" t="s">
        <v>27</v>
      </c>
      <c r="I38" s="456" t="s">
        <v>27</v>
      </c>
      <c r="J38" s="456" t="s">
        <v>1054</v>
      </c>
      <c r="K38" s="456"/>
      <c r="L38" s="463"/>
      <c r="M38" s="463">
        <v>1900</v>
      </c>
      <c r="N38" s="457" t="s">
        <v>27</v>
      </c>
      <c r="O38" s="463">
        <v>7</v>
      </c>
      <c r="P38" s="463">
        <v>5.5</v>
      </c>
      <c r="Q38" s="456" t="s">
        <v>30</v>
      </c>
      <c r="R38" s="457" t="s">
        <v>921</v>
      </c>
      <c r="S38" s="457" t="s">
        <v>967</v>
      </c>
      <c r="T38" s="457"/>
    </row>
    <row r="39" spans="1:24" ht="23.25">
      <c r="A39" s="456">
        <f t="shared" si="0"/>
        <v>34</v>
      </c>
      <c r="B39" s="457" t="s">
        <v>441</v>
      </c>
      <c r="C39" s="456" t="s">
        <v>17</v>
      </c>
      <c r="D39" s="469">
        <v>2047</v>
      </c>
      <c r="E39" s="474" t="s">
        <v>18</v>
      </c>
      <c r="F39" s="469">
        <v>354</v>
      </c>
      <c r="G39" s="456" t="s">
        <v>488</v>
      </c>
      <c r="H39" s="457"/>
      <c r="I39" s="456" t="s">
        <v>27</v>
      </c>
      <c r="J39" s="456" t="s">
        <v>1054</v>
      </c>
      <c r="K39" s="456"/>
      <c r="L39" s="457"/>
      <c r="M39" s="457">
        <v>2240</v>
      </c>
      <c r="N39" s="476" t="s">
        <v>27</v>
      </c>
      <c r="O39" s="463">
        <v>1.5</v>
      </c>
      <c r="P39" s="463">
        <v>1.5</v>
      </c>
      <c r="Q39" s="456" t="s">
        <v>30</v>
      </c>
      <c r="R39" s="457" t="s">
        <v>921</v>
      </c>
      <c r="S39" s="457" t="s">
        <v>967</v>
      </c>
      <c r="T39" s="457" t="s">
        <v>1083</v>
      </c>
    </row>
    <row r="40" spans="1:24" ht="23.25">
      <c r="A40" s="456">
        <f t="shared" si="0"/>
        <v>35</v>
      </c>
      <c r="B40" s="457" t="s">
        <v>442</v>
      </c>
      <c r="C40" s="456" t="s">
        <v>17</v>
      </c>
      <c r="D40" s="469">
        <v>2047</v>
      </c>
      <c r="E40" s="474" t="s">
        <v>18</v>
      </c>
      <c r="F40" s="469">
        <v>354</v>
      </c>
      <c r="G40" s="456" t="s">
        <v>496</v>
      </c>
      <c r="H40" s="457"/>
      <c r="I40" s="456" t="s">
        <v>27</v>
      </c>
      <c r="J40" s="456" t="s">
        <v>1054</v>
      </c>
      <c r="K40" s="456"/>
      <c r="L40" s="457"/>
      <c r="M40" s="457"/>
      <c r="N40" s="476"/>
      <c r="O40" s="463"/>
      <c r="P40" s="463"/>
      <c r="Q40" s="456"/>
      <c r="R40" s="457" t="s">
        <v>398</v>
      </c>
      <c r="S40" s="457" t="s">
        <v>967</v>
      </c>
      <c r="T40" s="457" t="s">
        <v>1083</v>
      </c>
    </row>
    <row r="41" spans="1:24" ht="23.25">
      <c r="A41" s="456">
        <f t="shared" si="0"/>
        <v>36</v>
      </c>
      <c r="B41" s="457" t="s">
        <v>1320</v>
      </c>
      <c r="C41" s="456" t="s">
        <v>17</v>
      </c>
      <c r="D41" s="469">
        <v>2047</v>
      </c>
      <c r="E41" s="474" t="s">
        <v>18</v>
      </c>
      <c r="F41" s="469">
        <v>500</v>
      </c>
      <c r="G41" s="456" t="s">
        <v>496</v>
      </c>
      <c r="H41" s="457"/>
      <c r="I41" s="456" t="s">
        <v>27</v>
      </c>
      <c r="J41" s="456" t="s">
        <v>1054</v>
      </c>
      <c r="K41" s="456"/>
      <c r="L41" s="457"/>
      <c r="M41" s="457"/>
      <c r="N41" s="476"/>
      <c r="O41" s="463"/>
      <c r="P41" s="463"/>
      <c r="Q41" s="456"/>
      <c r="R41" s="457" t="s">
        <v>398</v>
      </c>
      <c r="S41" s="457" t="s">
        <v>967</v>
      </c>
      <c r="T41" s="457" t="s">
        <v>1063</v>
      </c>
    </row>
    <row r="42" spans="1:24" ht="23.25">
      <c r="A42" s="456">
        <f t="shared" si="0"/>
        <v>37</v>
      </c>
      <c r="B42" s="457" t="s">
        <v>444</v>
      </c>
      <c r="C42" s="456" t="s">
        <v>17</v>
      </c>
      <c r="D42" s="469">
        <v>2048</v>
      </c>
      <c r="E42" s="474" t="s">
        <v>18</v>
      </c>
      <c r="F42" s="469">
        <v>787</v>
      </c>
      <c r="G42" s="456" t="s">
        <v>488</v>
      </c>
      <c r="H42" s="457" t="s">
        <v>27</v>
      </c>
      <c r="I42" s="456" t="s">
        <v>27</v>
      </c>
      <c r="J42" s="456" t="s">
        <v>1054</v>
      </c>
      <c r="K42" s="456"/>
      <c r="L42" s="463">
        <v>2010</v>
      </c>
      <c r="M42" s="463"/>
      <c r="N42" s="457" t="s">
        <v>27</v>
      </c>
      <c r="O42" s="463">
        <v>5.5</v>
      </c>
      <c r="P42" s="463">
        <v>3.5</v>
      </c>
      <c r="Q42" s="456" t="s">
        <v>30</v>
      </c>
      <c r="R42" s="457" t="s">
        <v>1333</v>
      </c>
      <c r="S42" s="457" t="s">
        <v>967</v>
      </c>
      <c r="T42" s="457" t="s">
        <v>1083</v>
      </c>
    </row>
    <row r="43" spans="1:24" ht="23.25">
      <c r="A43" s="456">
        <f t="shared" si="0"/>
        <v>38</v>
      </c>
      <c r="B43" s="457" t="s">
        <v>269</v>
      </c>
      <c r="C43" s="456" t="s">
        <v>17</v>
      </c>
      <c r="D43" s="469">
        <v>2049</v>
      </c>
      <c r="E43" s="474" t="s">
        <v>18</v>
      </c>
      <c r="F43" s="469">
        <v>188</v>
      </c>
      <c r="G43" s="456" t="s">
        <v>496</v>
      </c>
      <c r="H43" s="457" t="s">
        <v>27</v>
      </c>
      <c r="I43" s="456" t="s">
        <v>27</v>
      </c>
      <c r="J43" s="456" t="s">
        <v>1054</v>
      </c>
      <c r="K43" s="456"/>
      <c r="L43" s="463"/>
      <c r="M43" s="463">
        <v>2313</v>
      </c>
      <c r="N43" s="457" t="s">
        <v>27</v>
      </c>
      <c r="O43" s="463">
        <v>5.5</v>
      </c>
      <c r="P43" s="463">
        <v>3.5</v>
      </c>
      <c r="Q43" s="456" t="s">
        <v>30</v>
      </c>
      <c r="R43" s="457" t="s">
        <v>397</v>
      </c>
      <c r="S43" s="457" t="s">
        <v>967</v>
      </c>
      <c r="T43" s="457" t="s">
        <v>1083</v>
      </c>
    </row>
    <row r="44" spans="1:24" ht="23.25">
      <c r="A44" s="456">
        <f t="shared" si="0"/>
        <v>39</v>
      </c>
      <c r="B44" s="457" t="s">
        <v>361</v>
      </c>
      <c r="C44" s="456" t="s">
        <v>17</v>
      </c>
      <c r="D44" s="469">
        <v>2051</v>
      </c>
      <c r="E44" s="474" t="s">
        <v>18</v>
      </c>
      <c r="F44" s="473" t="s">
        <v>559</v>
      </c>
      <c r="G44" s="456" t="s">
        <v>488</v>
      </c>
      <c r="H44" s="457" t="s">
        <v>27</v>
      </c>
      <c r="I44" s="456" t="s">
        <v>27</v>
      </c>
      <c r="J44" s="456" t="s">
        <v>1054</v>
      </c>
      <c r="K44" s="456"/>
      <c r="L44" s="463">
        <v>851</v>
      </c>
      <c r="M44" s="463"/>
      <c r="N44" s="457" t="s">
        <v>27</v>
      </c>
      <c r="O44" s="463">
        <v>5.5</v>
      </c>
      <c r="P44" s="463">
        <v>3.5</v>
      </c>
      <c r="Q44" s="456" t="s">
        <v>30</v>
      </c>
      <c r="R44" s="457" t="s">
        <v>922</v>
      </c>
      <c r="S44" s="457" t="s">
        <v>1063</v>
      </c>
      <c r="T44" s="457"/>
    </row>
    <row r="45" spans="1:24" s="447" customFormat="1" ht="46.5">
      <c r="A45" s="456">
        <f t="shared" si="0"/>
        <v>40</v>
      </c>
      <c r="B45" s="477" t="s">
        <v>1235</v>
      </c>
      <c r="C45" s="456" t="s">
        <v>17</v>
      </c>
      <c r="D45" s="456">
        <v>2051</v>
      </c>
      <c r="E45" s="474" t="s">
        <v>18</v>
      </c>
      <c r="F45" s="458">
        <v>435</v>
      </c>
      <c r="G45" s="456" t="s">
        <v>488</v>
      </c>
      <c r="H45" s="456" t="s">
        <v>27</v>
      </c>
      <c r="I45" s="456" t="s">
        <v>27</v>
      </c>
      <c r="J45" s="456"/>
      <c r="K45" s="456" t="s">
        <v>1054</v>
      </c>
      <c r="L45" s="456"/>
      <c r="M45" s="456">
        <v>392</v>
      </c>
      <c r="N45" s="456" t="s">
        <v>27</v>
      </c>
      <c r="O45" s="456">
        <v>7</v>
      </c>
      <c r="P45" s="456">
        <v>5.5</v>
      </c>
      <c r="Q45" s="456" t="s">
        <v>30</v>
      </c>
      <c r="R45" s="478" t="s">
        <v>397</v>
      </c>
      <c r="S45" s="478" t="s">
        <v>1136</v>
      </c>
      <c r="T45" s="456" t="s">
        <v>1076</v>
      </c>
      <c r="V45" s="479"/>
      <c r="X45" s="445"/>
    </row>
    <row r="46" spans="1:24" ht="23.25">
      <c r="A46" s="456">
        <f t="shared" si="0"/>
        <v>41</v>
      </c>
      <c r="B46" s="457" t="s">
        <v>445</v>
      </c>
      <c r="C46" s="456" t="s">
        <v>17</v>
      </c>
      <c r="D46" s="469">
        <v>2052</v>
      </c>
      <c r="E46" s="474" t="s">
        <v>18</v>
      </c>
      <c r="F46" s="469">
        <v>870</v>
      </c>
      <c r="G46" s="456" t="s">
        <v>496</v>
      </c>
      <c r="H46" s="457" t="s">
        <v>27</v>
      </c>
      <c r="I46" s="456" t="s">
        <v>27</v>
      </c>
      <c r="J46" s="456" t="s">
        <v>1054</v>
      </c>
      <c r="K46" s="456"/>
      <c r="L46" s="457">
        <v>2019</v>
      </c>
      <c r="M46" s="457"/>
      <c r="N46" s="457" t="s">
        <v>27</v>
      </c>
      <c r="O46" s="463">
        <v>4.5</v>
      </c>
      <c r="P46" s="463">
        <v>2.5</v>
      </c>
      <c r="Q46" s="456" t="s">
        <v>30</v>
      </c>
      <c r="R46" s="457" t="s">
        <v>397</v>
      </c>
      <c r="S46" s="457" t="s">
        <v>1063</v>
      </c>
      <c r="T46" s="457"/>
    </row>
    <row r="47" spans="1:24" ht="23.25">
      <c r="A47" s="456">
        <f t="shared" si="0"/>
        <v>42</v>
      </c>
      <c r="B47" s="457" t="s">
        <v>446</v>
      </c>
      <c r="C47" s="456" t="s">
        <v>17</v>
      </c>
      <c r="D47" s="469">
        <v>2053</v>
      </c>
      <c r="E47" s="474" t="s">
        <v>18</v>
      </c>
      <c r="F47" s="473">
        <v>254</v>
      </c>
      <c r="G47" s="456" t="s">
        <v>488</v>
      </c>
      <c r="H47" s="457" t="s">
        <v>27</v>
      </c>
      <c r="I47" s="456" t="s">
        <v>27</v>
      </c>
      <c r="J47" s="456" t="s">
        <v>1054</v>
      </c>
      <c r="K47" s="456"/>
      <c r="L47" s="463"/>
      <c r="M47" s="463">
        <v>1905</v>
      </c>
      <c r="N47" s="457" t="s">
        <v>27</v>
      </c>
      <c r="O47" s="463">
        <v>4.5</v>
      </c>
      <c r="P47" s="463">
        <v>2.5</v>
      </c>
      <c r="Q47" s="456" t="s">
        <v>30</v>
      </c>
      <c r="R47" s="457" t="s">
        <v>922</v>
      </c>
      <c r="S47" s="457" t="s">
        <v>967</v>
      </c>
      <c r="T47" s="457" t="s">
        <v>1083</v>
      </c>
    </row>
    <row r="48" spans="1:24" ht="23.25">
      <c r="A48" s="456">
        <f t="shared" si="0"/>
        <v>43</v>
      </c>
      <c r="B48" s="457" t="s">
        <v>447</v>
      </c>
      <c r="C48" s="456" t="s">
        <v>17</v>
      </c>
      <c r="D48" s="469">
        <v>2053</v>
      </c>
      <c r="E48" s="474" t="s">
        <v>18</v>
      </c>
      <c r="F48" s="469">
        <v>962</v>
      </c>
      <c r="G48" s="456" t="s">
        <v>496</v>
      </c>
      <c r="H48" s="457" t="s">
        <v>27</v>
      </c>
      <c r="I48" s="456" t="s">
        <v>27</v>
      </c>
      <c r="J48" s="456" t="s">
        <v>1054</v>
      </c>
      <c r="K48" s="456"/>
      <c r="L48" s="457">
        <v>2150</v>
      </c>
      <c r="M48" s="457"/>
      <c r="N48" s="457" t="s">
        <v>27</v>
      </c>
      <c r="O48" s="463">
        <v>5</v>
      </c>
      <c r="P48" s="463">
        <v>3</v>
      </c>
      <c r="Q48" s="456" t="s">
        <v>30</v>
      </c>
      <c r="R48" s="457" t="s">
        <v>397</v>
      </c>
      <c r="S48" s="457" t="s">
        <v>967</v>
      </c>
      <c r="T48" s="457" t="s">
        <v>1083</v>
      </c>
    </row>
    <row r="49" spans="1:21" ht="23.25">
      <c r="A49" s="456">
        <f t="shared" si="0"/>
        <v>44</v>
      </c>
      <c r="B49" s="457" t="s">
        <v>448</v>
      </c>
      <c r="C49" s="456" t="s">
        <v>17</v>
      </c>
      <c r="D49" s="469">
        <v>2054</v>
      </c>
      <c r="E49" s="474" t="s">
        <v>18</v>
      </c>
      <c r="F49" s="480">
        <v>911</v>
      </c>
      <c r="G49" s="456" t="s">
        <v>488</v>
      </c>
      <c r="H49" s="457" t="s">
        <v>27</v>
      </c>
      <c r="I49" s="456" t="s">
        <v>27</v>
      </c>
      <c r="J49" s="456" t="s">
        <v>1054</v>
      </c>
      <c r="K49" s="456"/>
      <c r="L49" s="463"/>
      <c r="M49" s="463">
        <v>2150</v>
      </c>
      <c r="N49" s="457" t="s">
        <v>27</v>
      </c>
      <c r="O49" s="463">
        <v>1.5</v>
      </c>
      <c r="P49" s="463">
        <v>1.5</v>
      </c>
      <c r="Q49" s="456" t="s">
        <v>30</v>
      </c>
      <c r="R49" s="457" t="s">
        <v>922</v>
      </c>
      <c r="S49" s="457" t="s">
        <v>967</v>
      </c>
      <c r="T49" s="457" t="s">
        <v>1083</v>
      </c>
    </row>
    <row r="50" spans="1:21" ht="23.25">
      <c r="A50" s="456">
        <f t="shared" si="0"/>
        <v>45</v>
      </c>
      <c r="B50" s="457" t="s">
        <v>449</v>
      </c>
      <c r="C50" s="456" t="s">
        <v>17</v>
      </c>
      <c r="D50" s="469">
        <v>2054</v>
      </c>
      <c r="E50" s="474" t="s">
        <v>18</v>
      </c>
      <c r="F50" s="469">
        <v>157</v>
      </c>
      <c r="G50" s="456" t="s">
        <v>496</v>
      </c>
      <c r="H50" s="457"/>
      <c r="I50" s="456" t="s">
        <v>27</v>
      </c>
      <c r="J50" s="456" t="s">
        <v>1054</v>
      </c>
      <c r="K50" s="456"/>
      <c r="L50" s="463">
        <v>2212</v>
      </c>
      <c r="M50" s="463"/>
      <c r="N50" s="457" t="s">
        <v>27</v>
      </c>
      <c r="O50" s="463"/>
      <c r="P50" s="463"/>
      <c r="Q50" s="456" t="s">
        <v>30</v>
      </c>
      <c r="R50" s="457" t="s">
        <v>397</v>
      </c>
      <c r="S50" s="457" t="s">
        <v>967</v>
      </c>
      <c r="T50" s="457" t="s">
        <v>1083</v>
      </c>
    </row>
    <row r="51" spans="1:21" ht="23.25">
      <c r="A51" s="456">
        <f t="shared" si="0"/>
        <v>46</v>
      </c>
      <c r="B51" s="466" t="s">
        <v>1256</v>
      </c>
      <c r="C51" s="467" t="s">
        <v>17</v>
      </c>
      <c r="D51" s="481">
        <v>2056</v>
      </c>
      <c r="E51" s="482" t="s">
        <v>18</v>
      </c>
      <c r="F51" s="481">
        <v>900</v>
      </c>
      <c r="G51" s="483" t="s">
        <v>488</v>
      </c>
      <c r="H51" s="457"/>
      <c r="I51" s="456" t="s">
        <v>27</v>
      </c>
      <c r="J51" s="456" t="s">
        <v>1054</v>
      </c>
      <c r="K51" s="456"/>
      <c r="L51" s="463"/>
      <c r="M51" s="463"/>
      <c r="N51" s="457"/>
      <c r="O51" s="463"/>
      <c r="P51" s="463"/>
      <c r="Q51" s="456"/>
      <c r="R51" s="467" t="s">
        <v>393</v>
      </c>
      <c r="S51" s="457" t="s">
        <v>1063</v>
      </c>
      <c r="T51" s="457"/>
    </row>
    <row r="52" spans="1:21" ht="23.25">
      <c r="A52" s="456">
        <f t="shared" si="0"/>
        <v>47</v>
      </c>
      <c r="B52" s="457" t="s">
        <v>348</v>
      </c>
      <c r="C52" s="456" t="s">
        <v>17</v>
      </c>
      <c r="D52" s="469">
        <v>2056</v>
      </c>
      <c r="E52" s="474" t="s">
        <v>18</v>
      </c>
      <c r="F52" s="473">
        <v>913</v>
      </c>
      <c r="G52" s="456" t="s">
        <v>496</v>
      </c>
      <c r="H52" s="457" t="s">
        <v>27</v>
      </c>
      <c r="I52" s="456" t="s">
        <v>27</v>
      </c>
      <c r="J52" s="456" t="s">
        <v>1054</v>
      </c>
      <c r="K52" s="456"/>
      <c r="L52" s="463">
        <v>1208</v>
      </c>
      <c r="M52" s="463"/>
      <c r="N52" s="457" t="s">
        <v>56</v>
      </c>
      <c r="O52" s="463">
        <v>22</v>
      </c>
      <c r="P52" s="463">
        <v>12</v>
      </c>
      <c r="Q52" s="456" t="s">
        <v>30</v>
      </c>
      <c r="R52" s="457" t="s">
        <v>397</v>
      </c>
      <c r="S52" s="457" t="s">
        <v>1063</v>
      </c>
      <c r="T52" s="457"/>
    </row>
    <row r="53" spans="1:21" ht="23.25">
      <c r="A53" s="456">
        <f t="shared" si="0"/>
        <v>48</v>
      </c>
      <c r="B53" s="457" t="s">
        <v>1257</v>
      </c>
      <c r="C53" s="456" t="s">
        <v>17</v>
      </c>
      <c r="D53" s="469">
        <v>2058</v>
      </c>
      <c r="E53" s="474" t="s">
        <v>18</v>
      </c>
      <c r="F53" s="469">
        <v>910</v>
      </c>
      <c r="G53" s="456" t="s">
        <v>488</v>
      </c>
      <c r="H53" s="457"/>
      <c r="I53" s="456" t="s">
        <v>27</v>
      </c>
      <c r="J53" s="456" t="s">
        <v>1054</v>
      </c>
      <c r="K53" s="456"/>
      <c r="L53" s="463"/>
      <c r="M53" s="463"/>
      <c r="N53" s="457"/>
      <c r="O53" s="463"/>
      <c r="P53" s="463"/>
      <c r="Q53" s="456"/>
      <c r="R53" s="457" t="s">
        <v>393</v>
      </c>
      <c r="S53" s="457" t="s">
        <v>1063</v>
      </c>
      <c r="T53" s="457"/>
    </row>
    <row r="54" spans="1:21" ht="23.25">
      <c r="A54" s="456">
        <f t="shared" si="0"/>
        <v>49</v>
      </c>
      <c r="B54" s="466" t="s">
        <v>1188</v>
      </c>
      <c r="C54" s="467" t="s">
        <v>17</v>
      </c>
      <c r="D54" s="481">
        <v>2061</v>
      </c>
      <c r="E54" s="482" t="s">
        <v>18</v>
      </c>
      <c r="F54" s="481">
        <v>175</v>
      </c>
      <c r="G54" s="483" t="s">
        <v>488</v>
      </c>
      <c r="H54" s="457"/>
      <c r="I54" s="456" t="s">
        <v>27</v>
      </c>
      <c r="J54" s="456" t="s">
        <v>1054</v>
      </c>
      <c r="K54" s="456"/>
      <c r="L54" s="463"/>
      <c r="M54" s="463"/>
      <c r="N54" s="457"/>
      <c r="O54" s="463"/>
      <c r="P54" s="463"/>
      <c r="Q54" s="456"/>
      <c r="R54" s="467" t="s">
        <v>396</v>
      </c>
      <c r="S54" s="457" t="s">
        <v>1063</v>
      </c>
      <c r="T54" s="457" t="s">
        <v>940</v>
      </c>
    </row>
    <row r="55" spans="1:21" ht="23.25">
      <c r="A55" s="456">
        <f t="shared" si="0"/>
        <v>50</v>
      </c>
      <c r="B55" s="466" t="s">
        <v>1189</v>
      </c>
      <c r="C55" s="467" t="s">
        <v>17</v>
      </c>
      <c r="D55" s="481">
        <v>2061</v>
      </c>
      <c r="E55" s="482" t="s">
        <v>18</v>
      </c>
      <c r="F55" s="481">
        <v>155</v>
      </c>
      <c r="G55" s="483" t="s">
        <v>496</v>
      </c>
      <c r="H55" s="457"/>
      <c r="I55" s="456" t="s">
        <v>27</v>
      </c>
      <c r="J55" s="456"/>
      <c r="K55" s="456" t="s">
        <v>1054</v>
      </c>
      <c r="L55" s="463"/>
      <c r="M55" s="463"/>
      <c r="N55" s="457"/>
      <c r="O55" s="463"/>
      <c r="P55" s="463"/>
      <c r="Q55" s="456"/>
      <c r="R55" s="467" t="s">
        <v>396</v>
      </c>
      <c r="S55" s="457" t="s">
        <v>1063</v>
      </c>
      <c r="T55" s="457"/>
    </row>
    <row r="56" spans="1:21" ht="23.25">
      <c r="A56" s="456">
        <f t="shared" si="0"/>
        <v>51</v>
      </c>
      <c r="B56" s="457" t="s">
        <v>919</v>
      </c>
      <c r="C56" s="456" t="s">
        <v>17</v>
      </c>
      <c r="D56" s="456">
        <v>2061</v>
      </c>
      <c r="E56" s="456" t="s">
        <v>18</v>
      </c>
      <c r="F56" s="456">
        <v>460</v>
      </c>
      <c r="G56" s="456" t="s">
        <v>488</v>
      </c>
      <c r="H56" s="457" t="s">
        <v>27</v>
      </c>
      <c r="I56" s="456" t="s">
        <v>56</v>
      </c>
      <c r="J56" s="456" t="s">
        <v>1054</v>
      </c>
      <c r="K56" s="456"/>
      <c r="L56" s="463"/>
      <c r="M56" s="463">
        <v>2510</v>
      </c>
      <c r="N56" s="457" t="s">
        <v>27</v>
      </c>
      <c r="O56" s="463">
        <v>24</v>
      </c>
      <c r="P56" s="463">
        <v>14</v>
      </c>
      <c r="Q56" s="456" t="s">
        <v>30</v>
      </c>
      <c r="R56" s="457" t="s">
        <v>396</v>
      </c>
      <c r="S56" s="457" t="s">
        <v>967</v>
      </c>
      <c r="T56" s="457"/>
    </row>
    <row r="57" spans="1:21" ht="23.25">
      <c r="A57" s="456">
        <f t="shared" si="0"/>
        <v>52</v>
      </c>
      <c r="B57" s="457" t="s">
        <v>1121</v>
      </c>
      <c r="C57" s="456" t="s">
        <v>17</v>
      </c>
      <c r="D57" s="456">
        <v>2062</v>
      </c>
      <c r="E57" s="456" t="s">
        <v>18</v>
      </c>
      <c r="F57" s="458">
        <v>695</v>
      </c>
      <c r="G57" s="456" t="s">
        <v>514</v>
      </c>
      <c r="H57" s="463">
        <v>836</v>
      </c>
      <c r="I57" s="456" t="s">
        <v>923</v>
      </c>
      <c r="J57" s="456" t="s">
        <v>1054</v>
      </c>
      <c r="K57" s="463"/>
      <c r="L57" s="463">
        <v>12</v>
      </c>
      <c r="M57" s="456" t="s">
        <v>30</v>
      </c>
      <c r="N57" s="463"/>
      <c r="O57" s="463"/>
      <c r="P57" s="456"/>
      <c r="Q57" s="463"/>
      <c r="R57" s="457" t="s">
        <v>396</v>
      </c>
      <c r="S57" s="457" t="s">
        <v>967</v>
      </c>
      <c r="T57" s="457"/>
      <c r="U57" s="457"/>
    </row>
    <row r="58" spans="1:21" ht="23.25">
      <c r="A58" s="456">
        <f t="shared" si="0"/>
        <v>53</v>
      </c>
      <c r="B58" s="475" t="s">
        <v>1237</v>
      </c>
      <c r="C58" s="456" t="s">
        <v>17</v>
      </c>
      <c r="D58" s="456">
        <v>2063</v>
      </c>
      <c r="E58" s="456" t="s">
        <v>18</v>
      </c>
      <c r="F58" s="458">
        <v>200</v>
      </c>
      <c r="G58" s="456" t="s">
        <v>496</v>
      </c>
      <c r="H58" s="457"/>
      <c r="I58" s="456" t="s">
        <v>27</v>
      </c>
      <c r="J58" s="456"/>
      <c r="K58" s="456" t="s">
        <v>1054</v>
      </c>
      <c r="L58" s="463"/>
      <c r="M58" s="463"/>
      <c r="N58" s="457"/>
      <c r="O58" s="463"/>
      <c r="P58" s="463"/>
      <c r="Q58" s="456"/>
      <c r="R58" s="457" t="s">
        <v>981</v>
      </c>
      <c r="S58" s="457" t="s">
        <v>1064</v>
      </c>
      <c r="T58" s="457"/>
    </row>
    <row r="59" spans="1:21" ht="23.25">
      <c r="A59" s="456">
        <f t="shared" ref="A59:A69" si="1">A58+1</f>
        <v>54</v>
      </c>
      <c r="B59" s="466" t="s">
        <v>1190</v>
      </c>
      <c r="C59" s="456" t="s">
        <v>17</v>
      </c>
      <c r="D59" s="456">
        <v>2063</v>
      </c>
      <c r="E59" s="456" t="s">
        <v>18</v>
      </c>
      <c r="F59" s="458">
        <v>250</v>
      </c>
      <c r="G59" s="456" t="s">
        <v>496</v>
      </c>
      <c r="H59" s="457"/>
      <c r="I59" s="456" t="s">
        <v>27</v>
      </c>
      <c r="J59" s="456" t="s">
        <v>1054</v>
      </c>
      <c r="K59" s="456"/>
      <c r="L59" s="463"/>
      <c r="M59" s="463"/>
      <c r="N59" s="457"/>
      <c r="O59" s="463"/>
      <c r="P59" s="463"/>
      <c r="Q59" s="456"/>
      <c r="R59" s="457" t="s">
        <v>981</v>
      </c>
      <c r="S59" s="457" t="s">
        <v>1064</v>
      </c>
      <c r="T59" s="457" t="s">
        <v>940</v>
      </c>
    </row>
    <row r="60" spans="1:21" ht="23.25">
      <c r="A60" s="456">
        <f t="shared" si="1"/>
        <v>55</v>
      </c>
      <c r="B60" s="457" t="s">
        <v>1168</v>
      </c>
      <c r="C60" s="456" t="s">
        <v>17</v>
      </c>
      <c r="D60" s="456">
        <v>2063</v>
      </c>
      <c r="E60" s="456" t="s">
        <v>18</v>
      </c>
      <c r="F60" s="458">
        <v>350</v>
      </c>
      <c r="G60" s="456" t="s">
        <v>488</v>
      </c>
      <c r="H60" s="457"/>
      <c r="I60" s="456" t="s">
        <v>27</v>
      </c>
      <c r="J60" s="456"/>
      <c r="K60" s="456" t="s">
        <v>1054</v>
      </c>
      <c r="L60" s="463"/>
      <c r="M60" s="463"/>
      <c r="N60" s="457"/>
      <c r="O60" s="463"/>
      <c r="P60" s="463"/>
      <c r="Q60" s="456"/>
      <c r="R60" s="457" t="s">
        <v>981</v>
      </c>
      <c r="S60" s="457" t="s">
        <v>1064</v>
      </c>
      <c r="T60" s="457" t="s">
        <v>1063</v>
      </c>
    </row>
    <row r="61" spans="1:21" ht="23.25">
      <c r="A61" s="456">
        <f t="shared" si="1"/>
        <v>56</v>
      </c>
      <c r="B61" s="466" t="s">
        <v>1191</v>
      </c>
      <c r="C61" s="467" t="s">
        <v>17</v>
      </c>
      <c r="D61" s="481">
        <v>2063</v>
      </c>
      <c r="E61" s="482" t="s">
        <v>18</v>
      </c>
      <c r="F61" s="484">
        <v>320</v>
      </c>
      <c r="G61" s="483" t="s">
        <v>488</v>
      </c>
      <c r="H61" s="457"/>
      <c r="I61" s="456" t="s">
        <v>27</v>
      </c>
      <c r="J61" s="456" t="s">
        <v>1054</v>
      </c>
      <c r="K61" s="456"/>
      <c r="L61" s="463"/>
      <c r="M61" s="463"/>
      <c r="N61" s="457"/>
      <c r="O61" s="463"/>
      <c r="P61" s="463"/>
      <c r="Q61" s="456"/>
      <c r="R61" s="457" t="s">
        <v>981</v>
      </c>
      <c r="S61" s="457" t="s">
        <v>1064</v>
      </c>
      <c r="T61" s="457" t="s">
        <v>940</v>
      </c>
    </row>
    <row r="62" spans="1:21" ht="23.25">
      <c r="A62" s="456">
        <f t="shared" si="1"/>
        <v>57</v>
      </c>
      <c r="B62" s="457" t="s">
        <v>1099</v>
      </c>
      <c r="C62" s="456" t="s">
        <v>17</v>
      </c>
      <c r="D62" s="456">
        <v>2064</v>
      </c>
      <c r="E62" s="456" t="s">
        <v>18</v>
      </c>
      <c r="F62" s="456">
        <v>666</v>
      </c>
      <c r="G62" s="456" t="s">
        <v>488</v>
      </c>
      <c r="H62" s="457" t="s">
        <v>27</v>
      </c>
      <c r="I62" s="456" t="s">
        <v>27</v>
      </c>
      <c r="J62" s="456"/>
      <c r="K62" s="456" t="s">
        <v>1054</v>
      </c>
      <c r="L62" s="463">
        <v>292</v>
      </c>
      <c r="M62" s="463"/>
      <c r="N62" s="457" t="s">
        <v>27</v>
      </c>
      <c r="O62" s="463">
        <v>30</v>
      </c>
      <c r="P62" s="463">
        <v>18</v>
      </c>
      <c r="Q62" s="456" t="s">
        <v>30</v>
      </c>
      <c r="R62" s="457" t="s">
        <v>981</v>
      </c>
      <c r="S62" s="457" t="s">
        <v>967</v>
      </c>
      <c r="T62" s="457" t="s">
        <v>1149</v>
      </c>
    </row>
    <row r="63" spans="1:21" ht="23.25">
      <c r="A63" s="456">
        <f t="shared" si="1"/>
        <v>58</v>
      </c>
      <c r="B63" s="457" t="s">
        <v>906</v>
      </c>
      <c r="C63" s="456" t="s">
        <v>17</v>
      </c>
      <c r="D63" s="456">
        <v>2064</v>
      </c>
      <c r="E63" s="456" t="s">
        <v>18</v>
      </c>
      <c r="F63" s="456">
        <v>900</v>
      </c>
      <c r="G63" s="456" t="s">
        <v>496</v>
      </c>
      <c r="H63" s="457" t="s">
        <v>56</v>
      </c>
      <c r="I63" s="456" t="s">
        <v>27</v>
      </c>
      <c r="J63" s="456" t="s">
        <v>1054</v>
      </c>
      <c r="K63" s="456"/>
      <c r="L63" s="457"/>
      <c r="M63" s="457">
        <v>840</v>
      </c>
      <c r="N63" s="457" t="s">
        <v>56</v>
      </c>
      <c r="O63" s="457"/>
      <c r="P63" s="457"/>
      <c r="Q63" s="456" t="s">
        <v>30</v>
      </c>
      <c r="R63" s="457" t="s">
        <v>981</v>
      </c>
      <c r="S63" s="457" t="s">
        <v>967</v>
      </c>
      <c r="T63" s="457"/>
    </row>
    <row r="64" spans="1:21" ht="23.25">
      <c r="A64" s="456">
        <f t="shared" si="1"/>
        <v>59</v>
      </c>
      <c r="B64" s="457" t="s">
        <v>1026</v>
      </c>
      <c r="C64" s="456" t="s">
        <v>17</v>
      </c>
      <c r="D64" s="456">
        <v>2064</v>
      </c>
      <c r="E64" s="456" t="s">
        <v>18</v>
      </c>
      <c r="F64" s="456">
        <v>940</v>
      </c>
      <c r="G64" s="456" t="s">
        <v>488</v>
      </c>
      <c r="H64" s="457" t="s">
        <v>56</v>
      </c>
      <c r="I64" s="456" t="s">
        <v>27</v>
      </c>
      <c r="J64" s="456" t="s">
        <v>1054</v>
      </c>
      <c r="K64" s="456"/>
      <c r="L64" s="463">
        <v>946</v>
      </c>
      <c r="M64" s="463"/>
      <c r="N64" s="457" t="s">
        <v>56</v>
      </c>
      <c r="O64" s="463">
        <v>12</v>
      </c>
      <c r="P64" s="463">
        <v>9</v>
      </c>
      <c r="Q64" s="456" t="s">
        <v>30</v>
      </c>
      <c r="R64" s="457" t="s">
        <v>981</v>
      </c>
      <c r="S64" s="457" t="s">
        <v>967</v>
      </c>
      <c r="T64" s="457"/>
    </row>
    <row r="65" spans="1:26" ht="23.25">
      <c r="A65" s="456">
        <f t="shared" si="1"/>
        <v>60</v>
      </c>
      <c r="B65" s="457" t="s">
        <v>975</v>
      </c>
      <c r="C65" s="456" t="s">
        <v>17</v>
      </c>
      <c r="D65" s="456">
        <v>2065</v>
      </c>
      <c r="E65" s="456" t="s">
        <v>18</v>
      </c>
      <c r="F65" s="456">
        <v>120</v>
      </c>
      <c r="G65" s="456" t="s">
        <v>514</v>
      </c>
      <c r="H65" s="457"/>
      <c r="I65" s="456" t="s">
        <v>923</v>
      </c>
      <c r="J65" s="456" t="s">
        <v>1054</v>
      </c>
      <c r="K65" s="456"/>
      <c r="L65" s="463"/>
      <c r="M65" s="463"/>
      <c r="N65" s="457"/>
      <c r="O65" s="463"/>
      <c r="P65" s="463"/>
      <c r="Q65" s="456"/>
      <c r="R65" s="457" t="s">
        <v>981</v>
      </c>
      <c r="S65" s="457" t="s">
        <v>967</v>
      </c>
      <c r="T65" s="457"/>
    </row>
    <row r="66" spans="1:26" ht="23.25">
      <c r="A66" s="456">
        <f t="shared" si="1"/>
        <v>61</v>
      </c>
      <c r="B66" s="457" t="s">
        <v>1145</v>
      </c>
      <c r="C66" s="456" t="s">
        <v>17</v>
      </c>
      <c r="D66" s="456">
        <v>2065</v>
      </c>
      <c r="E66" s="456" t="s">
        <v>18</v>
      </c>
      <c r="F66" s="458">
        <v>330</v>
      </c>
      <c r="G66" s="456" t="s">
        <v>496</v>
      </c>
      <c r="H66" s="457"/>
      <c r="I66" s="456" t="s">
        <v>27</v>
      </c>
      <c r="J66" s="456" t="s">
        <v>1054</v>
      </c>
      <c r="K66" s="456"/>
      <c r="L66" s="463"/>
      <c r="M66" s="463"/>
      <c r="N66" s="457"/>
      <c r="O66" s="463"/>
      <c r="P66" s="463"/>
      <c r="Q66" s="456"/>
      <c r="R66" s="457" t="s">
        <v>981</v>
      </c>
      <c r="S66" s="457" t="s">
        <v>967</v>
      </c>
      <c r="T66" s="457"/>
    </row>
    <row r="67" spans="1:26" ht="23.25">
      <c r="A67" s="456">
        <f t="shared" si="1"/>
        <v>62</v>
      </c>
      <c r="B67" s="457" t="s">
        <v>907</v>
      </c>
      <c r="C67" s="456" t="s">
        <v>17</v>
      </c>
      <c r="D67" s="456">
        <v>2065</v>
      </c>
      <c r="E67" s="456" t="s">
        <v>18</v>
      </c>
      <c r="F67" s="458">
        <v>330</v>
      </c>
      <c r="G67" s="456" t="s">
        <v>488</v>
      </c>
      <c r="H67" s="457"/>
      <c r="I67" s="456" t="s">
        <v>27</v>
      </c>
      <c r="J67" s="456" t="s">
        <v>1054</v>
      </c>
      <c r="K67" s="456"/>
      <c r="L67" s="463"/>
      <c r="M67" s="463"/>
      <c r="N67" s="457"/>
      <c r="O67" s="463"/>
      <c r="P67" s="463"/>
      <c r="Q67" s="456"/>
      <c r="R67" s="457" t="s">
        <v>981</v>
      </c>
      <c r="S67" s="457" t="s">
        <v>967</v>
      </c>
      <c r="T67" s="457"/>
      <c r="Z67" s="445">
        <f>COUNTIF(X6:X69,0)</f>
        <v>0</v>
      </c>
    </row>
    <row r="68" spans="1:26" ht="23.25">
      <c r="A68" s="456">
        <f t="shared" si="1"/>
        <v>63</v>
      </c>
      <c r="B68" s="457" t="s">
        <v>165</v>
      </c>
      <c r="C68" s="456" t="s">
        <v>17</v>
      </c>
      <c r="D68" s="456">
        <v>2066</v>
      </c>
      <c r="E68" s="456" t="s">
        <v>18</v>
      </c>
      <c r="F68" s="456">
        <v>180</v>
      </c>
      <c r="G68" s="456" t="s">
        <v>496</v>
      </c>
      <c r="H68" s="457"/>
      <c r="I68" s="456" t="s">
        <v>56</v>
      </c>
      <c r="J68" s="456"/>
      <c r="K68" s="456" t="s">
        <v>1054</v>
      </c>
      <c r="L68" s="463"/>
      <c r="M68" s="463"/>
      <c r="N68" s="457"/>
      <c r="O68" s="463"/>
      <c r="P68" s="463"/>
      <c r="Q68" s="456"/>
      <c r="R68" s="457" t="s">
        <v>1262</v>
      </c>
      <c r="S68" s="457" t="s">
        <v>1136</v>
      </c>
      <c r="T68" s="457" t="s">
        <v>1150</v>
      </c>
      <c r="Z68" s="445">
        <f>COUNTIF(X6:X69,1)</f>
        <v>0</v>
      </c>
    </row>
    <row r="69" spans="1:26" ht="23.25">
      <c r="A69" s="456">
        <f t="shared" si="1"/>
        <v>64</v>
      </c>
      <c r="B69" s="457" t="s">
        <v>1100</v>
      </c>
      <c r="C69" s="456" t="s">
        <v>17</v>
      </c>
      <c r="D69" s="456">
        <v>2066</v>
      </c>
      <c r="E69" s="456" t="s">
        <v>18</v>
      </c>
      <c r="F69" s="458">
        <v>500</v>
      </c>
      <c r="G69" s="456" t="s">
        <v>488</v>
      </c>
      <c r="H69" s="457"/>
      <c r="I69" s="456" t="s">
        <v>27</v>
      </c>
      <c r="J69" s="456"/>
      <c r="K69" s="456" t="s">
        <v>1054</v>
      </c>
      <c r="L69" s="463"/>
      <c r="M69" s="463"/>
      <c r="N69" s="457"/>
      <c r="O69" s="463"/>
      <c r="P69" s="463"/>
      <c r="Q69" s="456"/>
      <c r="R69" s="457" t="s">
        <v>1261</v>
      </c>
      <c r="S69" s="457" t="s">
        <v>967</v>
      </c>
      <c r="T69" s="457" t="s">
        <v>1151</v>
      </c>
    </row>
    <row r="70" spans="1:26" ht="23.25">
      <c r="A70" s="485"/>
      <c r="B70" s="486" t="s">
        <v>950</v>
      </c>
      <c r="C70" s="487"/>
      <c r="D70" s="487"/>
      <c r="E70" s="487"/>
      <c r="F70" s="487"/>
      <c r="G70" s="487"/>
      <c r="H70" s="487"/>
      <c r="I70" s="487"/>
      <c r="J70" s="488"/>
      <c r="K70" s="488"/>
      <c r="L70" s="487"/>
      <c r="M70" s="487"/>
      <c r="N70" s="487"/>
      <c r="O70" s="487"/>
      <c r="P70" s="487"/>
      <c r="Q70" s="487"/>
      <c r="R70" s="489"/>
      <c r="S70" s="453"/>
      <c r="T70" s="452"/>
      <c r="U70" s="455"/>
      <c r="V70" s="490"/>
    </row>
    <row r="71" spans="1:26" ht="23.25">
      <c r="A71" s="456">
        <v>1</v>
      </c>
      <c r="B71" s="457" t="s">
        <v>1021</v>
      </c>
      <c r="C71" s="456" t="s">
        <v>17</v>
      </c>
      <c r="D71" s="456">
        <v>2032</v>
      </c>
      <c r="E71" s="456" t="s">
        <v>18</v>
      </c>
      <c r="F71" s="458" t="s">
        <v>737</v>
      </c>
      <c r="G71" s="456" t="s">
        <v>514</v>
      </c>
      <c r="H71" s="457" t="s">
        <v>20</v>
      </c>
      <c r="I71" s="456" t="s">
        <v>20</v>
      </c>
      <c r="J71" s="456" t="s">
        <v>1054</v>
      </c>
      <c r="K71" s="456"/>
      <c r="L71" s="463"/>
      <c r="M71" s="456"/>
      <c r="N71" s="457" t="s">
        <v>20</v>
      </c>
      <c r="O71" s="463"/>
      <c r="P71" s="463"/>
      <c r="Q71" s="456" t="s">
        <v>30</v>
      </c>
      <c r="R71" s="457" t="s">
        <v>1265</v>
      </c>
      <c r="S71" s="457" t="s">
        <v>967</v>
      </c>
      <c r="T71" s="457"/>
      <c r="U71" s="455"/>
      <c r="Z71" s="445">
        <f>COUNTIF(X71:X93,0)</f>
        <v>0</v>
      </c>
    </row>
    <row r="72" spans="1:26" ht="23.25">
      <c r="A72" s="456">
        <f>A71+1</f>
        <v>2</v>
      </c>
      <c r="B72" s="457" t="s">
        <v>1325</v>
      </c>
      <c r="C72" s="456" t="s">
        <v>17</v>
      </c>
      <c r="D72" s="469">
        <v>2032</v>
      </c>
      <c r="E72" s="456" t="s">
        <v>18</v>
      </c>
      <c r="F72" s="458">
        <v>107</v>
      </c>
      <c r="G72" s="456" t="s">
        <v>488</v>
      </c>
      <c r="H72" s="457"/>
      <c r="I72" s="456" t="s">
        <v>27</v>
      </c>
      <c r="J72" s="456"/>
      <c r="K72" s="456" t="s">
        <v>1054</v>
      </c>
      <c r="L72" s="463">
        <v>210</v>
      </c>
      <c r="M72" s="456"/>
      <c r="N72" s="457" t="s">
        <v>27</v>
      </c>
      <c r="O72" s="463">
        <v>9</v>
      </c>
      <c r="P72" s="463">
        <v>7</v>
      </c>
      <c r="Q72" s="456" t="s">
        <v>30</v>
      </c>
      <c r="R72" s="457" t="s">
        <v>1265</v>
      </c>
      <c r="S72" s="457" t="s">
        <v>1064</v>
      </c>
      <c r="T72" s="457" t="s">
        <v>1085</v>
      </c>
    </row>
    <row r="73" spans="1:26" ht="23.25">
      <c r="A73" s="456">
        <f t="shared" ref="A73:A93" si="2">A72+1</f>
        <v>3</v>
      </c>
      <c r="B73" s="457" t="s">
        <v>909</v>
      </c>
      <c r="C73" s="456" t="s">
        <v>17</v>
      </c>
      <c r="D73" s="469">
        <v>2032</v>
      </c>
      <c r="E73" s="456" t="s">
        <v>18</v>
      </c>
      <c r="F73" s="458">
        <v>247</v>
      </c>
      <c r="G73" s="456" t="s">
        <v>496</v>
      </c>
      <c r="H73" s="457"/>
      <c r="I73" s="456" t="s">
        <v>27</v>
      </c>
      <c r="J73" s="456" t="s">
        <v>1054</v>
      </c>
      <c r="K73" s="456"/>
      <c r="L73" s="463"/>
      <c r="M73" s="456"/>
      <c r="N73" s="457"/>
      <c r="O73" s="463"/>
      <c r="P73" s="463"/>
      <c r="Q73" s="456"/>
      <c r="R73" s="457" t="s">
        <v>1265</v>
      </c>
      <c r="S73" s="457" t="s">
        <v>1064</v>
      </c>
      <c r="T73" s="457"/>
    </row>
    <row r="74" spans="1:26" ht="23.25">
      <c r="A74" s="456">
        <f t="shared" si="2"/>
        <v>4</v>
      </c>
      <c r="B74" s="466" t="s">
        <v>1192</v>
      </c>
      <c r="C74" s="467" t="s">
        <v>17</v>
      </c>
      <c r="D74" s="481">
        <v>2032</v>
      </c>
      <c r="E74" s="481" t="s">
        <v>18</v>
      </c>
      <c r="F74" s="481">
        <v>462</v>
      </c>
      <c r="G74" s="483" t="s">
        <v>496</v>
      </c>
      <c r="H74" s="457"/>
      <c r="I74" s="456" t="s">
        <v>27</v>
      </c>
      <c r="J74" s="456" t="s">
        <v>1054</v>
      </c>
      <c r="K74" s="456"/>
      <c r="L74" s="463"/>
      <c r="M74" s="456"/>
      <c r="N74" s="457"/>
      <c r="O74" s="463"/>
      <c r="P74" s="463"/>
      <c r="Q74" s="456"/>
      <c r="R74" s="457" t="s">
        <v>1265</v>
      </c>
      <c r="S74" s="457" t="s">
        <v>1064</v>
      </c>
      <c r="T74" s="457" t="s">
        <v>940</v>
      </c>
    </row>
    <row r="75" spans="1:26" ht="23.25">
      <c r="A75" s="456">
        <f t="shared" si="2"/>
        <v>5</v>
      </c>
      <c r="B75" s="457" t="s">
        <v>310</v>
      </c>
      <c r="C75" s="456" t="s">
        <v>17</v>
      </c>
      <c r="D75" s="469">
        <v>2032</v>
      </c>
      <c r="E75" s="456" t="s">
        <v>18</v>
      </c>
      <c r="F75" s="458">
        <v>546</v>
      </c>
      <c r="G75" s="456" t="s">
        <v>514</v>
      </c>
      <c r="H75" s="457" t="s">
        <v>27</v>
      </c>
      <c r="I75" s="456" t="s">
        <v>27</v>
      </c>
      <c r="J75" s="456"/>
      <c r="K75" s="456" t="s">
        <v>1054</v>
      </c>
      <c r="L75" s="463"/>
      <c r="M75" s="456"/>
      <c r="N75" s="457"/>
      <c r="O75" s="463"/>
      <c r="P75" s="463"/>
      <c r="Q75" s="456"/>
      <c r="R75" s="457" t="s">
        <v>1265</v>
      </c>
      <c r="S75" s="457" t="s">
        <v>1064</v>
      </c>
      <c r="T75" s="457" t="s">
        <v>1098</v>
      </c>
    </row>
    <row r="76" spans="1:26" ht="23.25">
      <c r="A76" s="456">
        <f t="shared" si="2"/>
        <v>6</v>
      </c>
      <c r="B76" s="466" t="s">
        <v>1193</v>
      </c>
      <c r="C76" s="467" t="s">
        <v>17</v>
      </c>
      <c r="D76" s="481">
        <v>2032</v>
      </c>
      <c r="E76" s="481" t="s">
        <v>18</v>
      </c>
      <c r="F76" s="481">
        <v>628</v>
      </c>
      <c r="G76" s="483" t="s">
        <v>496</v>
      </c>
      <c r="H76" s="457"/>
      <c r="I76" s="456" t="s">
        <v>27</v>
      </c>
      <c r="J76" s="456" t="s">
        <v>1054</v>
      </c>
      <c r="K76" s="456"/>
      <c r="L76" s="463"/>
      <c r="M76" s="456"/>
      <c r="N76" s="457"/>
      <c r="O76" s="463"/>
      <c r="P76" s="463"/>
      <c r="Q76" s="456"/>
      <c r="R76" s="457" t="s">
        <v>1265</v>
      </c>
      <c r="S76" s="457" t="s">
        <v>1064</v>
      </c>
      <c r="T76" s="457" t="s">
        <v>940</v>
      </c>
    </row>
    <row r="77" spans="1:26" ht="23.25">
      <c r="A77" s="456">
        <f t="shared" si="2"/>
        <v>7</v>
      </c>
      <c r="B77" s="457" t="s">
        <v>1323</v>
      </c>
      <c r="C77" s="456" t="s">
        <v>17</v>
      </c>
      <c r="D77" s="469">
        <v>2033</v>
      </c>
      <c r="E77" s="456" t="s">
        <v>18</v>
      </c>
      <c r="F77" s="458" t="s">
        <v>1103</v>
      </c>
      <c r="G77" s="456" t="s">
        <v>496</v>
      </c>
      <c r="H77" s="457"/>
      <c r="I77" s="456" t="s">
        <v>27</v>
      </c>
      <c r="J77" s="456"/>
      <c r="K77" s="456" t="s">
        <v>1054</v>
      </c>
      <c r="L77" s="463">
        <v>210</v>
      </c>
      <c r="M77" s="456"/>
      <c r="N77" s="457" t="s">
        <v>27</v>
      </c>
      <c r="O77" s="463">
        <v>9</v>
      </c>
      <c r="P77" s="463">
        <v>7</v>
      </c>
      <c r="Q77" s="456" t="s">
        <v>30</v>
      </c>
      <c r="R77" s="457" t="s">
        <v>1265</v>
      </c>
      <c r="S77" s="457" t="s">
        <v>1064</v>
      </c>
      <c r="T77" s="457"/>
    </row>
    <row r="78" spans="1:26" ht="23.25">
      <c r="A78" s="456">
        <f t="shared" si="2"/>
        <v>8</v>
      </c>
      <c r="B78" s="457" t="s">
        <v>1322</v>
      </c>
      <c r="C78" s="456" t="s">
        <v>17</v>
      </c>
      <c r="D78" s="469">
        <v>2033</v>
      </c>
      <c r="E78" s="456" t="s">
        <v>18</v>
      </c>
      <c r="F78" s="458">
        <v>446</v>
      </c>
      <c r="G78" s="456" t="s">
        <v>514</v>
      </c>
      <c r="H78" s="457" t="s">
        <v>27</v>
      </c>
      <c r="I78" s="456" t="s">
        <v>27</v>
      </c>
      <c r="J78" s="456"/>
      <c r="K78" s="456" t="s">
        <v>1054</v>
      </c>
      <c r="L78" s="463"/>
      <c r="M78" s="456"/>
      <c r="N78" s="457"/>
      <c r="O78" s="463"/>
      <c r="P78" s="463"/>
      <c r="Q78" s="456"/>
      <c r="R78" s="457" t="s">
        <v>1265</v>
      </c>
      <c r="S78" s="457" t="s">
        <v>1064</v>
      </c>
      <c r="T78" s="457"/>
    </row>
    <row r="79" spans="1:26" ht="23.25">
      <c r="A79" s="456">
        <f>A78+1</f>
        <v>9</v>
      </c>
      <c r="B79" s="491" t="s">
        <v>1023</v>
      </c>
      <c r="C79" s="456" t="s">
        <v>17</v>
      </c>
      <c r="D79" s="456">
        <v>2033</v>
      </c>
      <c r="E79" s="456" t="s">
        <v>18</v>
      </c>
      <c r="F79" s="456">
        <v>593</v>
      </c>
      <c r="G79" s="456" t="s">
        <v>514</v>
      </c>
      <c r="H79" s="457" t="s">
        <v>27</v>
      </c>
      <c r="I79" s="456" t="s">
        <v>27</v>
      </c>
      <c r="J79" s="456"/>
      <c r="K79" s="456" t="s">
        <v>1054</v>
      </c>
      <c r="L79" s="463"/>
      <c r="M79" s="463">
        <v>25</v>
      </c>
      <c r="N79" s="457" t="s">
        <v>27</v>
      </c>
      <c r="O79" s="457"/>
      <c r="P79" s="457"/>
      <c r="Q79" s="456" t="s">
        <v>30</v>
      </c>
      <c r="R79" s="457" t="s">
        <v>1266</v>
      </c>
      <c r="S79" s="457" t="s">
        <v>1064</v>
      </c>
      <c r="T79" s="457" t="s">
        <v>1085</v>
      </c>
    </row>
    <row r="80" spans="1:26" ht="23.25">
      <c r="A80" s="456">
        <f t="shared" si="2"/>
        <v>10</v>
      </c>
      <c r="B80" s="466" t="s">
        <v>1194</v>
      </c>
      <c r="C80" s="456" t="s">
        <v>17</v>
      </c>
      <c r="D80" s="456">
        <v>2033</v>
      </c>
      <c r="E80" s="456" t="s">
        <v>18</v>
      </c>
      <c r="F80" s="456">
        <v>628</v>
      </c>
      <c r="G80" s="456" t="s">
        <v>488</v>
      </c>
      <c r="H80" s="457"/>
      <c r="I80" s="456" t="s">
        <v>27</v>
      </c>
      <c r="J80" s="456" t="s">
        <v>1054</v>
      </c>
      <c r="L80" s="463"/>
      <c r="M80" s="463"/>
      <c r="N80" s="457"/>
      <c r="O80" s="457"/>
      <c r="P80" s="457"/>
      <c r="Q80" s="456"/>
      <c r="R80" s="457" t="s">
        <v>1266</v>
      </c>
      <c r="S80" s="457" t="s">
        <v>1064</v>
      </c>
      <c r="T80" s="457" t="s">
        <v>940</v>
      </c>
    </row>
    <row r="81" spans="1:22" ht="23.25">
      <c r="A81" s="456">
        <f t="shared" si="2"/>
        <v>11</v>
      </c>
      <c r="B81" s="491" t="s">
        <v>1023</v>
      </c>
      <c r="C81" s="456" t="s">
        <v>17</v>
      </c>
      <c r="D81" s="456">
        <v>2034</v>
      </c>
      <c r="E81" s="456" t="s">
        <v>18</v>
      </c>
      <c r="F81" s="458">
        <v>108</v>
      </c>
      <c r="G81" s="456" t="s">
        <v>514</v>
      </c>
      <c r="H81" s="457" t="s">
        <v>27</v>
      </c>
      <c r="I81" s="456" t="s">
        <v>27</v>
      </c>
      <c r="J81" s="456"/>
      <c r="K81" s="456" t="s">
        <v>1054</v>
      </c>
      <c r="L81" s="463">
        <v>270</v>
      </c>
      <c r="M81" s="463">
        <v>255</v>
      </c>
      <c r="N81" s="457" t="s">
        <v>20</v>
      </c>
      <c r="O81" s="463">
        <v>45</v>
      </c>
      <c r="P81" s="463">
        <v>25</v>
      </c>
      <c r="Q81" s="456" t="s">
        <v>30</v>
      </c>
      <c r="R81" s="457" t="s">
        <v>1266</v>
      </c>
      <c r="S81" s="457" t="s">
        <v>1064</v>
      </c>
      <c r="T81" s="457" t="s">
        <v>1085</v>
      </c>
    </row>
    <row r="82" spans="1:22" ht="23.25">
      <c r="A82" s="456">
        <f t="shared" si="2"/>
        <v>12</v>
      </c>
      <c r="B82" s="475" t="s">
        <v>1260</v>
      </c>
      <c r="C82" s="456" t="s">
        <v>17</v>
      </c>
      <c r="D82" s="456">
        <v>2034</v>
      </c>
      <c r="E82" s="456" t="s">
        <v>18</v>
      </c>
      <c r="F82" s="456">
        <v>200</v>
      </c>
      <c r="G82" s="456" t="s">
        <v>496</v>
      </c>
      <c r="H82" s="457" t="s">
        <v>27</v>
      </c>
      <c r="I82" s="456" t="s">
        <v>27</v>
      </c>
      <c r="J82" s="456" t="s">
        <v>1054</v>
      </c>
      <c r="K82" s="456"/>
      <c r="L82" s="463">
        <v>62</v>
      </c>
      <c r="M82" s="463">
        <v>62</v>
      </c>
      <c r="N82" s="457" t="s">
        <v>27</v>
      </c>
      <c r="O82" s="457"/>
      <c r="P82" s="457"/>
      <c r="Q82" s="456" t="s">
        <v>30</v>
      </c>
      <c r="R82" s="457" t="s">
        <v>1266</v>
      </c>
      <c r="S82" s="457" t="s">
        <v>1064</v>
      </c>
      <c r="T82" s="457"/>
    </row>
    <row r="83" spans="1:22" ht="23.25">
      <c r="A83" s="456">
        <f t="shared" si="2"/>
        <v>13</v>
      </c>
      <c r="B83" s="491" t="s">
        <v>1023</v>
      </c>
      <c r="C83" s="456" t="s">
        <v>17</v>
      </c>
      <c r="D83" s="456">
        <v>2034</v>
      </c>
      <c r="E83" s="456" t="s">
        <v>18</v>
      </c>
      <c r="F83" s="456">
        <v>463</v>
      </c>
      <c r="G83" s="456" t="s">
        <v>514</v>
      </c>
      <c r="H83" s="457" t="s">
        <v>27</v>
      </c>
      <c r="I83" s="456" t="s">
        <v>27</v>
      </c>
      <c r="J83" s="456"/>
      <c r="K83" s="456" t="s">
        <v>1054</v>
      </c>
      <c r="L83" s="463">
        <v>62</v>
      </c>
      <c r="M83" s="463">
        <v>62</v>
      </c>
      <c r="N83" s="457" t="s">
        <v>27</v>
      </c>
      <c r="O83" s="457"/>
      <c r="P83" s="457"/>
      <c r="Q83" s="456" t="s">
        <v>30</v>
      </c>
      <c r="R83" s="457" t="s">
        <v>1266</v>
      </c>
      <c r="S83" s="457" t="s">
        <v>1064</v>
      </c>
      <c r="T83" s="457" t="s">
        <v>1085</v>
      </c>
    </row>
    <row r="84" spans="1:22" ht="23.25">
      <c r="A84" s="456">
        <f t="shared" si="2"/>
        <v>14</v>
      </c>
      <c r="B84" s="466" t="s">
        <v>1195</v>
      </c>
      <c r="C84" s="467" t="s">
        <v>17</v>
      </c>
      <c r="D84" s="481">
        <v>2034</v>
      </c>
      <c r="E84" s="481" t="s">
        <v>18</v>
      </c>
      <c r="F84" s="481">
        <v>550</v>
      </c>
      <c r="G84" s="483" t="s">
        <v>496</v>
      </c>
      <c r="H84" s="457"/>
      <c r="I84" s="456" t="s">
        <v>27</v>
      </c>
      <c r="J84" s="456" t="s">
        <v>1054</v>
      </c>
      <c r="K84" s="456"/>
      <c r="L84" s="463">
        <v>480</v>
      </c>
      <c r="M84" s="463">
        <v>480</v>
      </c>
      <c r="N84" s="457" t="s">
        <v>27</v>
      </c>
      <c r="O84" s="463"/>
      <c r="P84" s="463"/>
      <c r="Q84" s="456" t="s">
        <v>30</v>
      </c>
      <c r="R84" s="457" t="s">
        <v>1266</v>
      </c>
      <c r="S84" s="457" t="s">
        <v>1064</v>
      </c>
      <c r="T84" s="457" t="s">
        <v>940</v>
      </c>
    </row>
    <row r="85" spans="1:22" ht="23.25">
      <c r="A85" s="456">
        <f t="shared" si="2"/>
        <v>15</v>
      </c>
      <c r="B85" s="491" t="s">
        <v>912</v>
      </c>
      <c r="C85" s="456" t="s">
        <v>17</v>
      </c>
      <c r="D85" s="456">
        <v>2034</v>
      </c>
      <c r="E85" s="456" t="s">
        <v>18</v>
      </c>
      <c r="F85" s="456">
        <v>650</v>
      </c>
      <c r="G85" s="456" t="s">
        <v>496</v>
      </c>
      <c r="H85" s="457"/>
      <c r="I85" s="456" t="s">
        <v>27</v>
      </c>
      <c r="J85" s="456" t="s">
        <v>1054</v>
      </c>
      <c r="K85" s="456"/>
      <c r="L85" s="463">
        <v>480</v>
      </c>
      <c r="M85" s="463">
        <v>480</v>
      </c>
      <c r="N85" s="457" t="s">
        <v>27</v>
      </c>
      <c r="O85" s="463"/>
      <c r="P85" s="463"/>
      <c r="Q85" s="456" t="s">
        <v>30</v>
      </c>
      <c r="R85" s="457" t="s">
        <v>1266</v>
      </c>
      <c r="S85" s="457" t="s">
        <v>967</v>
      </c>
      <c r="T85" s="457"/>
    </row>
    <row r="86" spans="1:22" ht="23.25">
      <c r="A86" s="456">
        <f t="shared" si="2"/>
        <v>16</v>
      </c>
      <c r="B86" s="466" t="s">
        <v>910</v>
      </c>
      <c r="C86" s="456" t="s">
        <v>17</v>
      </c>
      <c r="D86" s="456">
        <v>2034</v>
      </c>
      <c r="E86" s="456" t="s">
        <v>18</v>
      </c>
      <c r="F86" s="456">
        <v>728</v>
      </c>
      <c r="G86" s="456" t="s">
        <v>514</v>
      </c>
      <c r="H86" s="457"/>
      <c r="I86" s="456" t="s">
        <v>27</v>
      </c>
      <c r="J86" s="456" t="s">
        <v>1054</v>
      </c>
      <c r="L86" s="463"/>
      <c r="M86" s="463"/>
      <c r="N86" s="457"/>
      <c r="O86" s="457"/>
      <c r="P86" s="457"/>
      <c r="Q86" s="456"/>
      <c r="R86" s="457" t="s">
        <v>1266</v>
      </c>
      <c r="S86" s="457" t="s">
        <v>1064</v>
      </c>
      <c r="T86" s="457"/>
    </row>
    <row r="87" spans="1:22" ht="23.25">
      <c r="A87" s="456">
        <f t="shared" si="2"/>
        <v>17</v>
      </c>
      <c r="B87" s="457" t="s">
        <v>914</v>
      </c>
      <c r="C87" s="456" t="s">
        <v>17</v>
      </c>
      <c r="D87" s="469">
        <v>2035</v>
      </c>
      <c r="E87" s="469" t="s">
        <v>18</v>
      </c>
      <c r="F87" s="473" t="s">
        <v>580</v>
      </c>
      <c r="G87" s="456" t="s">
        <v>514</v>
      </c>
      <c r="H87" s="457"/>
      <c r="I87" s="456" t="s">
        <v>923</v>
      </c>
      <c r="J87" s="456" t="s">
        <v>1054</v>
      </c>
      <c r="K87" s="456"/>
      <c r="L87" s="463"/>
      <c r="M87" s="463"/>
      <c r="N87" s="457"/>
      <c r="O87" s="463"/>
      <c r="P87" s="463"/>
      <c r="Q87" s="456"/>
      <c r="R87" s="457" t="s">
        <v>1266</v>
      </c>
      <c r="S87" s="457" t="s">
        <v>967</v>
      </c>
      <c r="T87" s="457" t="s">
        <v>1073</v>
      </c>
    </row>
    <row r="88" spans="1:22" ht="23.25">
      <c r="A88" s="456">
        <f t="shared" si="2"/>
        <v>18</v>
      </c>
      <c r="B88" s="466" t="s">
        <v>1324</v>
      </c>
      <c r="C88" s="456" t="s">
        <v>17</v>
      </c>
      <c r="D88" s="456">
        <v>2035</v>
      </c>
      <c r="E88" s="456" t="s">
        <v>18</v>
      </c>
      <c r="F88" s="456">
        <v>389</v>
      </c>
      <c r="G88" s="456" t="s">
        <v>514</v>
      </c>
      <c r="H88" s="457"/>
      <c r="I88" s="456" t="s">
        <v>27</v>
      </c>
      <c r="J88" s="456" t="s">
        <v>1054</v>
      </c>
      <c r="L88" s="463"/>
      <c r="M88" s="463"/>
      <c r="N88" s="457"/>
      <c r="O88" s="457"/>
      <c r="P88" s="457"/>
      <c r="Q88" s="456"/>
      <c r="R88" s="457" t="s">
        <v>1266</v>
      </c>
      <c r="S88" s="457" t="s">
        <v>1064</v>
      </c>
      <c r="T88" s="457"/>
    </row>
    <row r="89" spans="1:22" ht="23.25">
      <c r="A89" s="456">
        <f t="shared" si="2"/>
        <v>19</v>
      </c>
      <c r="B89" s="457" t="s">
        <v>1122</v>
      </c>
      <c r="C89" s="456" t="s">
        <v>17</v>
      </c>
      <c r="D89" s="469">
        <v>2035</v>
      </c>
      <c r="E89" s="469" t="s">
        <v>18</v>
      </c>
      <c r="F89" s="469">
        <v>714</v>
      </c>
      <c r="G89" s="456" t="s">
        <v>514</v>
      </c>
      <c r="H89" s="457" t="s">
        <v>27</v>
      </c>
      <c r="I89" s="456" t="s">
        <v>27</v>
      </c>
      <c r="J89" s="456" t="s">
        <v>1054</v>
      </c>
      <c r="K89" s="456"/>
      <c r="L89" s="463">
        <v>515</v>
      </c>
      <c r="M89" s="463"/>
      <c r="N89" s="457" t="s">
        <v>27</v>
      </c>
      <c r="O89" s="463">
        <v>1.5</v>
      </c>
      <c r="P89" s="463">
        <v>1.5</v>
      </c>
      <c r="Q89" s="456" t="s">
        <v>30</v>
      </c>
      <c r="R89" s="457" t="s">
        <v>400</v>
      </c>
      <c r="S89" s="457" t="s">
        <v>1063</v>
      </c>
      <c r="T89" s="457" t="s">
        <v>1077</v>
      </c>
    </row>
    <row r="90" spans="1:22" ht="23.25">
      <c r="A90" s="456">
        <f t="shared" si="2"/>
        <v>20</v>
      </c>
      <c r="B90" s="457" t="s">
        <v>1170</v>
      </c>
      <c r="C90" s="456" t="s">
        <v>17</v>
      </c>
      <c r="D90" s="469">
        <v>2036</v>
      </c>
      <c r="E90" s="469" t="s">
        <v>18</v>
      </c>
      <c r="F90" s="469">
        <v>500</v>
      </c>
      <c r="G90" s="456" t="s">
        <v>488</v>
      </c>
      <c r="H90" s="457" t="s">
        <v>27</v>
      </c>
      <c r="I90" s="456" t="s">
        <v>27</v>
      </c>
      <c r="J90" s="456"/>
      <c r="K90" s="456" t="s">
        <v>1054</v>
      </c>
      <c r="L90" s="463">
        <v>516</v>
      </c>
      <c r="M90" s="463"/>
      <c r="N90" s="457" t="s">
        <v>27</v>
      </c>
      <c r="O90" s="463">
        <v>1.5</v>
      </c>
      <c r="P90" s="463">
        <v>1.5</v>
      </c>
      <c r="Q90" s="456" t="s">
        <v>30</v>
      </c>
      <c r="R90" s="457" t="s">
        <v>400</v>
      </c>
      <c r="S90" s="457" t="s">
        <v>967</v>
      </c>
      <c r="T90" s="457" t="s">
        <v>1173</v>
      </c>
      <c r="V90" s="445"/>
    </row>
    <row r="91" spans="1:22" ht="23.25">
      <c r="A91" s="456">
        <f t="shared" si="2"/>
        <v>21</v>
      </c>
      <c r="B91" s="445" t="s">
        <v>1171</v>
      </c>
      <c r="C91" s="456" t="s">
        <v>17</v>
      </c>
      <c r="D91" s="469">
        <v>2037</v>
      </c>
      <c r="E91" s="469" t="s">
        <v>18</v>
      </c>
      <c r="F91" s="469">
        <v>909</v>
      </c>
      <c r="G91" s="456" t="s">
        <v>488</v>
      </c>
      <c r="H91" s="457" t="s">
        <v>27</v>
      </c>
      <c r="I91" s="456" t="s">
        <v>27</v>
      </c>
      <c r="J91" s="456"/>
      <c r="K91" s="456" t="s">
        <v>1054</v>
      </c>
      <c r="L91" s="463">
        <v>517</v>
      </c>
      <c r="M91" s="463"/>
      <c r="N91" s="457" t="s">
        <v>27</v>
      </c>
      <c r="O91" s="463">
        <v>1.5</v>
      </c>
      <c r="P91" s="463">
        <v>1.5</v>
      </c>
      <c r="Q91" s="456" t="s">
        <v>30</v>
      </c>
      <c r="R91" s="457" t="s">
        <v>400</v>
      </c>
      <c r="S91" s="457" t="s">
        <v>967</v>
      </c>
      <c r="T91" s="457" t="s">
        <v>1173</v>
      </c>
      <c r="V91" s="445"/>
    </row>
    <row r="92" spans="1:22" ht="23.25">
      <c r="A92" s="456">
        <f t="shared" si="2"/>
        <v>22</v>
      </c>
      <c r="B92" s="457" t="s">
        <v>1196</v>
      </c>
      <c r="C92" s="456" t="s">
        <v>17</v>
      </c>
      <c r="D92" s="469">
        <v>2038</v>
      </c>
      <c r="E92" s="469" t="s">
        <v>18</v>
      </c>
      <c r="F92" s="473" t="s">
        <v>497</v>
      </c>
      <c r="G92" s="456" t="s">
        <v>496</v>
      </c>
      <c r="H92" s="457"/>
      <c r="I92" s="456" t="s">
        <v>27</v>
      </c>
      <c r="J92" s="456" t="s">
        <v>1054</v>
      </c>
      <c r="K92" s="456"/>
      <c r="L92" s="463"/>
      <c r="M92" s="463"/>
      <c r="N92" s="457"/>
      <c r="O92" s="463"/>
      <c r="P92" s="463"/>
      <c r="Q92" s="456"/>
      <c r="R92" s="457" t="s">
        <v>400</v>
      </c>
      <c r="S92" s="457" t="s">
        <v>1063</v>
      </c>
      <c r="T92" s="457" t="s">
        <v>1146</v>
      </c>
    </row>
    <row r="93" spans="1:22" ht="23.25">
      <c r="A93" s="456">
        <f t="shared" si="2"/>
        <v>23</v>
      </c>
      <c r="B93" s="457" t="s">
        <v>1024</v>
      </c>
      <c r="C93" s="456" t="s">
        <v>17</v>
      </c>
      <c r="D93" s="456">
        <v>2039</v>
      </c>
      <c r="E93" s="456" t="s">
        <v>18</v>
      </c>
      <c r="F93" s="456">
        <v>200</v>
      </c>
      <c r="G93" s="456" t="s">
        <v>514</v>
      </c>
      <c r="H93" s="457" t="s">
        <v>27</v>
      </c>
      <c r="I93" s="456" t="s">
        <v>20</v>
      </c>
      <c r="J93" s="456" t="s">
        <v>1054</v>
      </c>
      <c r="K93" s="456"/>
      <c r="L93" s="463"/>
      <c r="M93" s="463">
        <v>525</v>
      </c>
      <c r="N93" s="457" t="s">
        <v>27</v>
      </c>
      <c r="O93" s="463">
        <v>1.5</v>
      </c>
      <c r="P93" s="463">
        <v>1.5</v>
      </c>
      <c r="Q93" s="456" t="s">
        <v>30</v>
      </c>
      <c r="R93" s="457" t="s">
        <v>400</v>
      </c>
      <c r="S93" s="457" t="s">
        <v>967</v>
      </c>
      <c r="T93" s="457" t="s">
        <v>1073</v>
      </c>
    </row>
    <row r="94" spans="1:22" ht="23.25">
      <c r="A94" s="485"/>
      <c r="B94" s="486" t="s">
        <v>951</v>
      </c>
      <c r="C94" s="487"/>
      <c r="D94" s="487"/>
      <c r="E94" s="487"/>
      <c r="F94" s="487"/>
      <c r="G94" s="487"/>
      <c r="H94" s="487"/>
      <c r="I94" s="487"/>
      <c r="J94" s="488"/>
      <c r="K94" s="488"/>
      <c r="L94" s="487"/>
      <c r="M94" s="487"/>
      <c r="N94" s="487"/>
      <c r="O94" s="487"/>
      <c r="P94" s="487"/>
      <c r="Q94" s="487"/>
      <c r="R94" s="489"/>
      <c r="S94" s="453"/>
      <c r="T94" s="454"/>
      <c r="U94" s="455"/>
      <c r="V94" s="490"/>
    </row>
    <row r="95" spans="1:22" ht="23.25">
      <c r="A95" s="456">
        <v>1</v>
      </c>
      <c r="B95" s="492" t="s">
        <v>976</v>
      </c>
      <c r="C95" s="469" t="s">
        <v>17</v>
      </c>
      <c r="D95" s="469">
        <v>2061</v>
      </c>
      <c r="E95" s="469" t="s">
        <v>18</v>
      </c>
      <c r="F95" s="469">
        <v>500</v>
      </c>
      <c r="G95" s="493" t="s">
        <v>496</v>
      </c>
      <c r="H95" s="492" t="s">
        <v>56</v>
      </c>
      <c r="I95" s="493" t="s">
        <v>56</v>
      </c>
      <c r="J95" s="456" t="s">
        <v>1054</v>
      </c>
      <c r="K95" s="493"/>
      <c r="L95" s="470"/>
      <c r="M95" s="470"/>
      <c r="N95" s="492" t="s">
        <v>56</v>
      </c>
      <c r="O95" s="470">
        <v>24</v>
      </c>
      <c r="P95" s="470">
        <v>18</v>
      </c>
      <c r="Q95" s="493" t="s">
        <v>30</v>
      </c>
      <c r="R95" s="492" t="s">
        <v>1055</v>
      </c>
      <c r="S95" s="457" t="s">
        <v>967</v>
      </c>
      <c r="T95" s="457"/>
      <c r="U95" s="455"/>
    </row>
    <row r="96" spans="1:22" ht="23.25">
      <c r="A96" s="456">
        <f>A95+1</f>
        <v>2</v>
      </c>
      <c r="B96" s="457" t="s">
        <v>1068</v>
      </c>
      <c r="C96" s="469" t="s">
        <v>17</v>
      </c>
      <c r="D96" s="469">
        <v>2061</v>
      </c>
      <c r="E96" s="469" t="s">
        <v>18</v>
      </c>
      <c r="F96" s="469">
        <v>975</v>
      </c>
      <c r="G96" s="456" t="s">
        <v>496</v>
      </c>
      <c r="H96" s="457" t="s">
        <v>27</v>
      </c>
      <c r="I96" s="494" t="s">
        <v>27</v>
      </c>
      <c r="J96" s="456" t="s">
        <v>1054</v>
      </c>
      <c r="K96" s="456"/>
      <c r="L96" s="463"/>
      <c r="M96" s="463">
        <v>475</v>
      </c>
      <c r="N96" s="495" t="s">
        <v>27</v>
      </c>
      <c r="O96" s="496">
        <v>19</v>
      </c>
      <c r="P96" s="496">
        <v>14</v>
      </c>
      <c r="Q96" s="494" t="s">
        <v>30</v>
      </c>
      <c r="R96" s="492" t="s">
        <v>1055</v>
      </c>
      <c r="S96" s="457" t="s">
        <v>967</v>
      </c>
      <c r="T96" s="457" t="s">
        <v>1072</v>
      </c>
    </row>
    <row r="97" spans="1:26" ht="23.25">
      <c r="A97" s="456">
        <f t="shared" ref="A97:A100" si="3">A96+1</f>
        <v>3</v>
      </c>
      <c r="B97" s="457" t="s">
        <v>1044</v>
      </c>
      <c r="C97" s="469" t="s">
        <v>17</v>
      </c>
      <c r="D97" s="469">
        <v>2062</v>
      </c>
      <c r="E97" s="469" t="s">
        <v>18</v>
      </c>
      <c r="F97" s="469">
        <v>125</v>
      </c>
      <c r="G97" s="456" t="s">
        <v>514</v>
      </c>
      <c r="H97" s="463"/>
      <c r="I97" s="456" t="s">
        <v>923</v>
      </c>
      <c r="J97" s="456" t="s">
        <v>1054</v>
      </c>
      <c r="K97" s="463"/>
      <c r="L97" s="463"/>
      <c r="M97" s="456"/>
      <c r="N97" s="463"/>
      <c r="O97" s="463"/>
      <c r="P97" s="456"/>
      <c r="Q97" s="463"/>
      <c r="R97" s="492" t="s">
        <v>1055</v>
      </c>
      <c r="S97" s="457" t="s">
        <v>967</v>
      </c>
      <c r="T97" s="457"/>
      <c r="U97" s="457"/>
      <c r="V97" s="445"/>
    </row>
    <row r="98" spans="1:26" ht="23.25">
      <c r="A98" s="456">
        <f t="shared" si="3"/>
        <v>4</v>
      </c>
      <c r="B98" s="457" t="s">
        <v>969</v>
      </c>
      <c r="C98" s="469" t="s">
        <v>17</v>
      </c>
      <c r="D98" s="469">
        <v>2062</v>
      </c>
      <c r="E98" s="469" t="s">
        <v>18</v>
      </c>
      <c r="F98" s="469">
        <v>150</v>
      </c>
      <c r="G98" s="456" t="s">
        <v>496</v>
      </c>
      <c r="H98" s="457" t="s">
        <v>56</v>
      </c>
      <c r="I98" s="456" t="s">
        <v>56</v>
      </c>
      <c r="J98" s="456" t="s">
        <v>1054</v>
      </c>
      <c r="K98" s="456"/>
      <c r="L98" s="463"/>
      <c r="M98" s="463">
        <v>175</v>
      </c>
      <c r="N98" s="457" t="s">
        <v>56</v>
      </c>
      <c r="O98" s="463">
        <v>9</v>
      </c>
      <c r="P98" s="463">
        <v>7</v>
      </c>
      <c r="Q98" s="456" t="s">
        <v>30</v>
      </c>
      <c r="R98" s="492" t="s">
        <v>1055</v>
      </c>
      <c r="S98" s="457" t="s">
        <v>967</v>
      </c>
      <c r="T98" s="457"/>
    </row>
    <row r="99" spans="1:26" ht="23.25">
      <c r="A99" s="456">
        <f t="shared" si="3"/>
        <v>5</v>
      </c>
      <c r="B99" s="497" t="s">
        <v>451</v>
      </c>
      <c r="C99" s="469" t="s">
        <v>17</v>
      </c>
      <c r="D99" s="469">
        <v>2063</v>
      </c>
      <c r="E99" s="469" t="s">
        <v>18</v>
      </c>
      <c r="F99" s="469">
        <v>200</v>
      </c>
      <c r="G99" s="494" t="s">
        <v>496</v>
      </c>
      <c r="H99" s="495" t="s">
        <v>27</v>
      </c>
      <c r="I99" s="494" t="s">
        <v>27</v>
      </c>
      <c r="J99" s="456" t="s">
        <v>1054</v>
      </c>
      <c r="K99" s="494"/>
      <c r="L99" s="496"/>
      <c r="M99" s="496">
        <v>250</v>
      </c>
      <c r="N99" s="495" t="s">
        <v>27</v>
      </c>
      <c r="O99" s="496">
        <v>19</v>
      </c>
      <c r="P99" s="496">
        <v>14</v>
      </c>
      <c r="Q99" s="494" t="s">
        <v>30</v>
      </c>
      <c r="R99" s="492" t="s">
        <v>1055</v>
      </c>
      <c r="S99" s="457" t="s">
        <v>967</v>
      </c>
      <c r="T99" s="457"/>
    </row>
    <row r="100" spans="1:26" ht="23.25">
      <c r="A100" s="456">
        <f t="shared" si="3"/>
        <v>6</v>
      </c>
      <c r="B100" s="478" t="s">
        <v>975</v>
      </c>
      <c r="C100" s="469" t="s">
        <v>17</v>
      </c>
      <c r="D100" s="469">
        <v>2063</v>
      </c>
      <c r="E100" s="469" t="s">
        <v>18</v>
      </c>
      <c r="F100" s="469">
        <v>431</v>
      </c>
      <c r="G100" s="456" t="s">
        <v>488</v>
      </c>
      <c r="H100" s="457" t="s">
        <v>56</v>
      </c>
      <c r="I100" s="493" t="s">
        <v>56</v>
      </c>
      <c r="J100" s="456" t="s">
        <v>1054</v>
      </c>
      <c r="K100" s="456"/>
      <c r="L100" s="463">
        <v>481</v>
      </c>
      <c r="M100" s="463"/>
      <c r="N100" s="492" t="s">
        <v>56</v>
      </c>
      <c r="O100" s="463"/>
      <c r="P100" s="463"/>
      <c r="Q100" s="494" t="s">
        <v>30</v>
      </c>
      <c r="R100" s="492" t="s">
        <v>1055</v>
      </c>
      <c r="S100" s="457" t="s">
        <v>967</v>
      </c>
      <c r="T100" s="457"/>
    </row>
    <row r="101" spans="1:26" ht="23.25">
      <c r="A101" s="452"/>
      <c r="B101" s="486" t="s">
        <v>1174</v>
      </c>
      <c r="C101" s="487"/>
      <c r="D101" s="487"/>
      <c r="E101" s="487"/>
      <c r="F101" s="487"/>
      <c r="G101" s="487"/>
      <c r="H101" s="487"/>
      <c r="I101" s="487"/>
      <c r="J101" s="488"/>
      <c r="K101" s="488"/>
      <c r="L101" s="487"/>
      <c r="M101" s="487"/>
      <c r="N101" s="487"/>
      <c r="O101" s="487"/>
      <c r="P101" s="487"/>
      <c r="Q101" s="487"/>
      <c r="R101" s="489"/>
      <c r="S101" s="453"/>
      <c r="T101" s="454"/>
      <c r="U101" s="455"/>
      <c r="V101" s="490"/>
      <c r="Z101" s="445">
        <f>COUNTIF(X102:X137,0)</f>
        <v>0</v>
      </c>
    </row>
    <row r="102" spans="1:26" ht="23.25">
      <c r="A102" s="456">
        <v>1</v>
      </c>
      <c r="B102" s="457" t="s">
        <v>1069</v>
      </c>
      <c r="C102" s="456" t="s">
        <v>17</v>
      </c>
      <c r="D102" s="458" t="s">
        <v>501</v>
      </c>
      <c r="E102" s="458" t="s">
        <v>18</v>
      </c>
      <c r="F102" s="458" t="s">
        <v>483</v>
      </c>
      <c r="G102" s="456" t="s">
        <v>514</v>
      </c>
      <c r="H102" s="456" t="s">
        <v>27</v>
      </c>
      <c r="I102" s="456" t="s">
        <v>27</v>
      </c>
      <c r="J102" s="456" t="s">
        <v>1054</v>
      </c>
      <c r="K102" s="456"/>
      <c r="L102" s="498"/>
      <c r="M102" s="498"/>
      <c r="N102" s="456" t="s">
        <v>27</v>
      </c>
      <c r="O102" s="499">
        <v>32</v>
      </c>
      <c r="P102" s="499">
        <v>17</v>
      </c>
      <c r="Q102" s="456" t="s">
        <v>30</v>
      </c>
      <c r="R102" s="457" t="s">
        <v>515</v>
      </c>
      <c r="S102" s="457" t="s">
        <v>967</v>
      </c>
      <c r="T102" s="457"/>
      <c r="U102" s="455"/>
    </row>
    <row r="103" spans="1:26" ht="23.25">
      <c r="A103" s="456">
        <f>A102+1</f>
        <v>2</v>
      </c>
      <c r="B103" s="457" t="s">
        <v>517</v>
      </c>
      <c r="C103" s="456" t="s">
        <v>17</v>
      </c>
      <c r="D103" s="458" t="s">
        <v>501</v>
      </c>
      <c r="E103" s="458" t="s">
        <v>18</v>
      </c>
      <c r="F103" s="458" t="s">
        <v>572</v>
      </c>
      <c r="G103" s="456" t="s">
        <v>496</v>
      </c>
      <c r="H103" s="456"/>
      <c r="I103" s="456" t="s">
        <v>27</v>
      </c>
      <c r="J103" s="456" t="s">
        <v>1054</v>
      </c>
      <c r="K103" s="456"/>
      <c r="L103" s="498"/>
      <c r="M103" s="498"/>
      <c r="N103" s="456"/>
      <c r="O103" s="499"/>
      <c r="P103" s="499"/>
      <c r="Q103" s="456"/>
      <c r="R103" s="457" t="s">
        <v>515</v>
      </c>
      <c r="S103" s="457" t="s">
        <v>1064</v>
      </c>
      <c r="T103" s="457"/>
    </row>
    <row r="104" spans="1:26" ht="23.25">
      <c r="A104" s="456">
        <f t="shared" ref="A104:A137" si="4">A103+1</f>
        <v>3</v>
      </c>
      <c r="B104" s="457" t="s">
        <v>517</v>
      </c>
      <c r="C104" s="456" t="s">
        <v>17</v>
      </c>
      <c r="D104" s="458" t="s">
        <v>501</v>
      </c>
      <c r="E104" s="458" t="s">
        <v>18</v>
      </c>
      <c r="F104" s="458" t="s">
        <v>587</v>
      </c>
      <c r="G104" s="456" t="s">
        <v>496</v>
      </c>
      <c r="H104" s="456"/>
      <c r="I104" s="456" t="s">
        <v>27</v>
      </c>
      <c r="J104" s="456" t="s">
        <v>1054</v>
      </c>
      <c r="K104" s="456"/>
      <c r="L104" s="498"/>
      <c r="M104" s="498"/>
      <c r="N104" s="456"/>
      <c r="O104" s="499"/>
      <c r="P104" s="499"/>
      <c r="Q104" s="456"/>
      <c r="R104" s="457" t="s">
        <v>515</v>
      </c>
      <c r="S104" s="457" t="s">
        <v>1064</v>
      </c>
      <c r="T104" s="457"/>
    </row>
    <row r="105" spans="1:26" ht="23.25">
      <c r="A105" s="456">
        <f t="shared" si="4"/>
        <v>4</v>
      </c>
      <c r="B105" s="500" t="s">
        <v>1312</v>
      </c>
      <c r="C105" s="456" t="s">
        <v>17</v>
      </c>
      <c r="D105" s="458" t="s">
        <v>501</v>
      </c>
      <c r="E105" s="458" t="s">
        <v>18</v>
      </c>
      <c r="F105" s="458">
        <v>100</v>
      </c>
      <c r="G105" s="456" t="s">
        <v>488</v>
      </c>
      <c r="H105" s="456"/>
      <c r="I105" s="456" t="s">
        <v>27</v>
      </c>
      <c r="J105" s="456" t="s">
        <v>1054</v>
      </c>
      <c r="K105" s="456"/>
      <c r="L105" s="498"/>
      <c r="M105" s="498"/>
      <c r="N105" s="456"/>
      <c r="O105" s="499"/>
      <c r="P105" s="499"/>
      <c r="Q105" s="456"/>
      <c r="R105" s="457" t="s">
        <v>515</v>
      </c>
      <c r="S105" s="457" t="s">
        <v>1064</v>
      </c>
      <c r="T105" s="457"/>
    </row>
    <row r="106" spans="1:26" ht="23.25">
      <c r="A106" s="456">
        <f t="shared" si="4"/>
        <v>5</v>
      </c>
      <c r="B106" s="457" t="s">
        <v>517</v>
      </c>
      <c r="C106" s="456" t="s">
        <v>17</v>
      </c>
      <c r="D106" s="458" t="s">
        <v>501</v>
      </c>
      <c r="E106" s="458" t="s">
        <v>18</v>
      </c>
      <c r="F106" s="458">
        <v>114</v>
      </c>
      <c r="G106" s="456" t="s">
        <v>496</v>
      </c>
      <c r="H106" s="456"/>
      <c r="I106" s="456" t="s">
        <v>27</v>
      </c>
      <c r="J106" s="456" t="s">
        <v>1054</v>
      </c>
      <c r="K106" s="456"/>
      <c r="L106" s="498"/>
      <c r="M106" s="498"/>
      <c r="N106" s="456"/>
      <c r="O106" s="499"/>
      <c r="P106" s="499"/>
      <c r="Q106" s="456"/>
      <c r="R106" s="457" t="s">
        <v>515</v>
      </c>
      <c r="S106" s="457" t="s">
        <v>1064</v>
      </c>
      <c r="T106" s="457"/>
    </row>
    <row r="107" spans="1:26" ht="23.25">
      <c r="A107" s="456">
        <f t="shared" si="4"/>
        <v>6</v>
      </c>
      <c r="B107" s="457" t="s">
        <v>1318</v>
      </c>
      <c r="C107" s="456" t="s">
        <v>17</v>
      </c>
      <c r="D107" s="458" t="s">
        <v>501</v>
      </c>
      <c r="E107" s="458" t="s">
        <v>18</v>
      </c>
      <c r="F107" s="458">
        <v>143</v>
      </c>
      <c r="G107" s="456" t="s">
        <v>488</v>
      </c>
      <c r="H107" s="456"/>
      <c r="I107" s="456" t="s">
        <v>27</v>
      </c>
      <c r="J107" s="456" t="s">
        <v>1054</v>
      </c>
      <c r="K107" s="456"/>
      <c r="L107" s="498"/>
      <c r="M107" s="498"/>
      <c r="N107" s="456"/>
      <c r="O107" s="499"/>
      <c r="P107" s="499"/>
      <c r="Q107" s="456"/>
      <c r="R107" s="457" t="s">
        <v>515</v>
      </c>
      <c r="S107" s="457" t="s">
        <v>1064</v>
      </c>
      <c r="T107" s="457"/>
    </row>
    <row r="108" spans="1:26" ht="23.25">
      <c r="A108" s="456">
        <f t="shared" si="4"/>
        <v>7</v>
      </c>
      <c r="B108" s="457" t="s">
        <v>982</v>
      </c>
      <c r="C108" s="456" t="s">
        <v>17</v>
      </c>
      <c r="D108" s="458" t="s">
        <v>501</v>
      </c>
      <c r="E108" s="458" t="s">
        <v>18</v>
      </c>
      <c r="F108" s="458">
        <v>252</v>
      </c>
      <c r="G108" s="456" t="s">
        <v>496</v>
      </c>
      <c r="H108" s="456"/>
      <c r="I108" s="456" t="s">
        <v>27</v>
      </c>
      <c r="J108" s="456"/>
      <c r="K108" s="456" t="s">
        <v>1054</v>
      </c>
      <c r="L108" s="463"/>
      <c r="M108" s="463">
        <v>143</v>
      </c>
      <c r="N108" s="456" t="s">
        <v>27</v>
      </c>
      <c r="O108" s="499"/>
      <c r="P108" s="499"/>
      <c r="Q108" s="456" t="s">
        <v>30</v>
      </c>
      <c r="R108" s="457" t="s">
        <v>515</v>
      </c>
      <c r="S108" s="457" t="s">
        <v>1064</v>
      </c>
      <c r="T108" s="457" t="s">
        <v>1085</v>
      </c>
    </row>
    <row r="109" spans="1:26" ht="23.25">
      <c r="A109" s="456">
        <f t="shared" si="4"/>
        <v>8</v>
      </c>
      <c r="B109" s="457" t="s">
        <v>982</v>
      </c>
      <c r="C109" s="456" t="s">
        <v>17</v>
      </c>
      <c r="D109" s="458" t="s">
        <v>501</v>
      </c>
      <c r="E109" s="458" t="s">
        <v>18</v>
      </c>
      <c r="F109" s="458">
        <v>352</v>
      </c>
      <c r="G109" s="456" t="s">
        <v>514</v>
      </c>
      <c r="H109" s="456"/>
      <c r="I109" s="456" t="s">
        <v>27</v>
      </c>
      <c r="J109" s="456"/>
      <c r="K109" s="456" t="s">
        <v>1054</v>
      </c>
      <c r="L109" s="463">
        <v>210</v>
      </c>
      <c r="M109" s="463">
        <v>100</v>
      </c>
      <c r="N109" s="456" t="s">
        <v>27</v>
      </c>
      <c r="O109" s="499"/>
      <c r="P109" s="499"/>
      <c r="Q109" s="456" t="s">
        <v>30</v>
      </c>
      <c r="R109" s="457" t="s">
        <v>515</v>
      </c>
      <c r="S109" s="457" t="s">
        <v>1064</v>
      </c>
      <c r="T109" s="457" t="s">
        <v>1085</v>
      </c>
    </row>
    <row r="110" spans="1:26" ht="23.25">
      <c r="A110" s="456">
        <f t="shared" si="4"/>
        <v>9</v>
      </c>
      <c r="B110" s="457" t="s">
        <v>520</v>
      </c>
      <c r="C110" s="456" t="s">
        <v>17</v>
      </c>
      <c r="D110" s="458" t="s">
        <v>501</v>
      </c>
      <c r="E110" s="458" t="s">
        <v>18</v>
      </c>
      <c r="F110" s="456">
        <v>647</v>
      </c>
      <c r="G110" s="456" t="s">
        <v>488</v>
      </c>
      <c r="H110" s="456"/>
      <c r="I110" s="456" t="s">
        <v>27</v>
      </c>
      <c r="J110" s="456" t="s">
        <v>1054</v>
      </c>
      <c r="K110" s="456"/>
      <c r="L110" s="463"/>
      <c r="M110" s="463"/>
      <c r="N110" s="456"/>
      <c r="O110" s="499"/>
      <c r="P110" s="499"/>
      <c r="Q110" s="456"/>
      <c r="R110" s="457" t="s">
        <v>515</v>
      </c>
      <c r="S110" s="457" t="s">
        <v>1064</v>
      </c>
      <c r="T110" s="457"/>
    </row>
    <row r="111" spans="1:26" ht="23.25">
      <c r="A111" s="456">
        <f t="shared" si="4"/>
        <v>10</v>
      </c>
      <c r="B111" s="457" t="s">
        <v>1313</v>
      </c>
      <c r="C111" s="456" t="s">
        <v>17</v>
      </c>
      <c r="D111" s="458" t="s">
        <v>501</v>
      </c>
      <c r="E111" s="458" t="s">
        <v>18</v>
      </c>
      <c r="F111" s="456">
        <v>952</v>
      </c>
      <c r="G111" s="456" t="s">
        <v>488</v>
      </c>
      <c r="H111" s="456"/>
      <c r="I111" s="456" t="s">
        <v>27</v>
      </c>
      <c r="J111" s="456" t="s">
        <v>1054</v>
      </c>
      <c r="K111" s="456"/>
      <c r="L111" s="463"/>
      <c r="M111" s="463"/>
      <c r="N111" s="456"/>
      <c r="O111" s="499"/>
      <c r="P111" s="499"/>
      <c r="Q111" s="456"/>
      <c r="R111" s="457" t="s">
        <v>515</v>
      </c>
      <c r="S111" s="457" t="s">
        <v>1064</v>
      </c>
      <c r="T111" s="457"/>
    </row>
    <row r="112" spans="1:26" ht="23.25">
      <c r="A112" s="456">
        <f t="shared" si="4"/>
        <v>11</v>
      </c>
      <c r="B112" s="457" t="s">
        <v>1123</v>
      </c>
      <c r="C112" s="456" t="s">
        <v>17</v>
      </c>
      <c r="D112" s="458" t="s">
        <v>522</v>
      </c>
      <c r="E112" s="458" t="s">
        <v>18</v>
      </c>
      <c r="F112" s="458" t="s">
        <v>502</v>
      </c>
      <c r="G112" s="456" t="s">
        <v>514</v>
      </c>
      <c r="H112" s="463">
        <v>88</v>
      </c>
      <c r="I112" s="456" t="s">
        <v>923</v>
      </c>
      <c r="J112" s="456"/>
      <c r="K112" s="501" t="s">
        <v>1054</v>
      </c>
      <c r="L112" s="499"/>
      <c r="M112" s="456"/>
      <c r="N112" s="463"/>
      <c r="O112" s="463"/>
      <c r="P112" s="456"/>
      <c r="Q112" s="499"/>
      <c r="R112" s="457" t="s">
        <v>515</v>
      </c>
      <c r="S112" s="457" t="s">
        <v>967</v>
      </c>
      <c r="T112" s="457"/>
      <c r="U112" s="457"/>
      <c r="V112" s="445"/>
    </row>
    <row r="113" spans="1:24" ht="23.25">
      <c r="A113" s="456">
        <f t="shared" si="4"/>
        <v>12</v>
      </c>
      <c r="B113" s="457" t="s">
        <v>1313</v>
      </c>
      <c r="C113" s="456" t="s">
        <v>17</v>
      </c>
      <c r="D113" s="458" t="s">
        <v>522</v>
      </c>
      <c r="E113" s="458" t="s">
        <v>18</v>
      </c>
      <c r="F113" s="456">
        <v>188</v>
      </c>
      <c r="G113" s="456" t="s">
        <v>488</v>
      </c>
      <c r="H113" s="456"/>
      <c r="I113" s="456" t="s">
        <v>27</v>
      </c>
      <c r="J113" s="456" t="s">
        <v>1054</v>
      </c>
      <c r="K113" s="456"/>
      <c r="L113" s="463"/>
      <c r="M113" s="463"/>
      <c r="N113" s="456"/>
      <c r="O113" s="499"/>
      <c r="P113" s="499"/>
      <c r="Q113" s="456"/>
      <c r="R113" s="457" t="s">
        <v>515</v>
      </c>
      <c r="S113" s="457" t="s">
        <v>1064</v>
      </c>
      <c r="T113" s="457"/>
    </row>
    <row r="114" spans="1:24" ht="23.25">
      <c r="A114" s="456">
        <f t="shared" si="4"/>
        <v>13</v>
      </c>
      <c r="B114" s="457" t="s">
        <v>982</v>
      </c>
      <c r="C114" s="456" t="s">
        <v>17</v>
      </c>
      <c r="D114" s="458" t="s">
        <v>522</v>
      </c>
      <c r="E114" s="458" t="s">
        <v>18</v>
      </c>
      <c r="F114" s="456">
        <v>248</v>
      </c>
      <c r="G114" s="456" t="s">
        <v>488</v>
      </c>
      <c r="H114" s="456"/>
      <c r="I114" s="456" t="s">
        <v>27</v>
      </c>
      <c r="J114" s="456"/>
      <c r="K114" s="456" t="s">
        <v>1054</v>
      </c>
      <c r="L114" s="463"/>
      <c r="M114" s="463"/>
      <c r="N114" s="456"/>
      <c r="O114" s="499"/>
      <c r="P114" s="499"/>
      <c r="Q114" s="456"/>
      <c r="R114" s="457" t="s">
        <v>515</v>
      </c>
      <c r="S114" s="457" t="s">
        <v>1064</v>
      </c>
      <c r="T114" s="457" t="s">
        <v>1085</v>
      </c>
    </row>
    <row r="115" spans="1:24" ht="23.25">
      <c r="A115" s="456">
        <f t="shared" si="4"/>
        <v>14</v>
      </c>
      <c r="B115" s="457" t="s">
        <v>1321</v>
      </c>
      <c r="C115" s="456" t="s">
        <v>17</v>
      </c>
      <c r="D115" s="458" t="s">
        <v>522</v>
      </c>
      <c r="E115" s="458" t="s">
        <v>18</v>
      </c>
      <c r="F115" s="456">
        <v>297</v>
      </c>
      <c r="G115" s="456" t="s">
        <v>488</v>
      </c>
      <c r="H115" s="456" t="s">
        <v>27</v>
      </c>
      <c r="I115" s="456" t="s">
        <v>27</v>
      </c>
      <c r="J115" s="456" t="s">
        <v>1054</v>
      </c>
      <c r="K115" s="456"/>
      <c r="L115" s="463">
        <v>118</v>
      </c>
      <c r="M115" s="463"/>
      <c r="N115" s="456" t="s">
        <v>27</v>
      </c>
      <c r="O115" s="499">
        <v>17</v>
      </c>
      <c r="P115" s="499">
        <v>9</v>
      </c>
      <c r="Q115" s="456" t="s">
        <v>30</v>
      </c>
      <c r="R115" s="457" t="s">
        <v>515</v>
      </c>
      <c r="S115" s="457" t="s">
        <v>967</v>
      </c>
      <c r="T115" s="457" t="s">
        <v>1152</v>
      </c>
    </row>
    <row r="116" spans="1:24" ht="23.25">
      <c r="A116" s="456">
        <f t="shared" si="4"/>
        <v>15</v>
      </c>
      <c r="B116" s="457" t="s">
        <v>982</v>
      </c>
      <c r="C116" s="456" t="s">
        <v>17</v>
      </c>
      <c r="D116" s="458" t="s">
        <v>522</v>
      </c>
      <c r="E116" s="458" t="s">
        <v>18</v>
      </c>
      <c r="F116" s="456">
        <v>606</v>
      </c>
      <c r="G116" s="456" t="s">
        <v>496</v>
      </c>
      <c r="H116" s="456"/>
      <c r="I116" s="456" t="s">
        <v>27</v>
      </c>
      <c r="J116" s="456"/>
      <c r="K116" s="456" t="s">
        <v>1054</v>
      </c>
      <c r="L116" s="463"/>
      <c r="M116" s="463"/>
      <c r="N116" s="456"/>
      <c r="O116" s="499"/>
      <c r="P116" s="499"/>
      <c r="Q116" s="456"/>
      <c r="R116" s="457" t="s">
        <v>515</v>
      </c>
      <c r="S116" s="457" t="s">
        <v>1064</v>
      </c>
      <c r="T116" s="457" t="s">
        <v>1085</v>
      </c>
    </row>
    <row r="117" spans="1:24" ht="23.25">
      <c r="A117" s="456">
        <f t="shared" si="4"/>
        <v>16</v>
      </c>
      <c r="B117" s="457" t="s">
        <v>1316</v>
      </c>
      <c r="C117" s="456" t="s">
        <v>17</v>
      </c>
      <c r="D117" s="458" t="s">
        <v>522</v>
      </c>
      <c r="E117" s="458" t="s">
        <v>18</v>
      </c>
      <c r="F117" s="456">
        <v>606</v>
      </c>
      <c r="G117" s="456" t="s">
        <v>488</v>
      </c>
      <c r="H117" s="456"/>
      <c r="I117" s="456" t="s">
        <v>27</v>
      </c>
      <c r="J117" s="456" t="s">
        <v>1054</v>
      </c>
      <c r="K117" s="456"/>
      <c r="L117" s="463"/>
      <c r="M117" s="463"/>
      <c r="N117" s="456"/>
      <c r="O117" s="499"/>
      <c r="P117" s="499"/>
      <c r="Q117" s="456"/>
      <c r="R117" s="457" t="s">
        <v>515</v>
      </c>
      <c r="S117" s="457" t="s">
        <v>1064</v>
      </c>
      <c r="T117" s="457"/>
      <c r="V117" s="445"/>
    </row>
    <row r="118" spans="1:24" ht="23.25">
      <c r="A118" s="456">
        <f t="shared" si="4"/>
        <v>17</v>
      </c>
      <c r="B118" s="457" t="s">
        <v>982</v>
      </c>
      <c r="C118" s="456" t="s">
        <v>17</v>
      </c>
      <c r="D118" s="458" t="s">
        <v>522</v>
      </c>
      <c r="E118" s="458" t="s">
        <v>18</v>
      </c>
      <c r="F118" s="456">
        <v>690</v>
      </c>
      <c r="G118" s="456" t="s">
        <v>488</v>
      </c>
      <c r="H118" s="456"/>
      <c r="I118" s="456" t="s">
        <v>27</v>
      </c>
      <c r="J118" s="456"/>
      <c r="K118" s="456" t="s">
        <v>1054</v>
      </c>
      <c r="L118" s="463"/>
      <c r="M118" s="463"/>
      <c r="N118" s="456"/>
      <c r="O118" s="499"/>
      <c r="P118" s="499"/>
      <c r="Q118" s="456"/>
      <c r="R118" s="457" t="s">
        <v>515</v>
      </c>
      <c r="S118" s="457" t="s">
        <v>1064</v>
      </c>
      <c r="T118" s="457" t="s">
        <v>1085</v>
      </c>
      <c r="V118" s="445"/>
    </row>
    <row r="119" spans="1:24" ht="23.25">
      <c r="A119" s="456">
        <f t="shared" si="4"/>
        <v>18</v>
      </c>
      <c r="B119" s="457" t="s">
        <v>982</v>
      </c>
      <c r="C119" s="456" t="s">
        <v>17</v>
      </c>
      <c r="D119" s="458" t="s">
        <v>522</v>
      </c>
      <c r="E119" s="458" t="s">
        <v>18</v>
      </c>
      <c r="F119" s="456">
        <v>695</v>
      </c>
      <c r="G119" s="456" t="s">
        <v>496</v>
      </c>
      <c r="H119" s="456"/>
      <c r="I119" s="456" t="s">
        <v>27</v>
      </c>
      <c r="J119" s="456"/>
      <c r="K119" s="456" t="s">
        <v>1054</v>
      </c>
      <c r="L119" s="463"/>
      <c r="M119" s="463"/>
      <c r="N119" s="456"/>
      <c r="O119" s="499"/>
      <c r="P119" s="499"/>
      <c r="Q119" s="456"/>
      <c r="R119" s="457" t="s">
        <v>515</v>
      </c>
      <c r="S119" s="457" t="s">
        <v>1064</v>
      </c>
      <c r="T119" s="457" t="s">
        <v>1085</v>
      </c>
      <c r="V119" s="445"/>
    </row>
    <row r="120" spans="1:24" ht="23.25">
      <c r="A120" s="456">
        <f t="shared" si="4"/>
        <v>19</v>
      </c>
      <c r="B120" s="457" t="s">
        <v>982</v>
      </c>
      <c r="C120" s="456" t="s">
        <v>17</v>
      </c>
      <c r="D120" s="458" t="s">
        <v>522</v>
      </c>
      <c r="E120" s="458" t="s">
        <v>18</v>
      </c>
      <c r="F120" s="456">
        <v>773</v>
      </c>
      <c r="G120" s="456" t="s">
        <v>496</v>
      </c>
      <c r="H120" s="456"/>
      <c r="I120" s="456" t="s">
        <v>27</v>
      </c>
      <c r="J120" s="456"/>
      <c r="K120" s="456" t="s">
        <v>1054</v>
      </c>
      <c r="L120" s="463"/>
      <c r="M120" s="463">
        <v>204</v>
      </c>
      <c r="N120" s="456" t="s">
        <v>27</v>
      </c>
      <c r="O120" s="457"/>
      <c r="P120" s="457"/>
      <c r="Q120" s="456" t="s">
        <v>30</v>
      </c>
      <c r="R120" s="457" t="s">
        <v>515</v>
      </c>
      <c r="S120" s="457" t="s">
        <v>1064</v>
      </c>
      <c r="T120" s="457" t="s">
        <v>1085</v>
      </c>
      <c r="V120" s="445"/>
    </row>
    <row r="121" spans="1:24" ht="23.25">
      <c r="A121" s="456">
        <f t="shared" si="4"/>
        <v>20</v>
      </c>
      <c r="B121" s="457" t="s">
        <v>1317</v>
      </c>
      <c r="C121" s="456" t="s">
        <v>17</v>
      </c>
      <c r="D121" s="458" t="s">
        <v>522</v>
      </c>
      <c r="E121" s="458" t="s">
        <v>18</v>
      </c>
      <c r="F121" s="456">
        <v>813</v>
      </c>
      <c r="G121" s="456" t="s">
        <v>488</v>
      </c>
      <c r="H121" s="456"/>
      <c r="I121" s="456" t="s">
        <v>27</v>
      </c>
      <c r="J121" s="456" t="s">
        <v>1054</v>
      </c>
      <c r="K121" s="456"/>
      <c r="L121" s="463"/>
      <c r="M121" s="463"/>
      <c r="N121" s="456"/>
      <c r="O121" s="457"/>
      <c r="P121" s="457"/>
      <c r="Q121" s="456"/>
      <c r="R121" s="457" t="s">
        <v>515</v>
      </c>
      <c r="S121" s="457" t="s">
        <v>1064</v>
      </c>
      <c r="T121" s="457"/>
      <c r="V121" s="445"/>
    </row>
    <row r="122" spans="1:24" ht="23.25">
      <c r="A122" s="456">
        <f t="shared" si="4"/>
        <v>21</v>
      </c>
      <c r="B122" s="457" t="s">
        <v>982</v>
      </c>
      <c r="C122" s="456" t="s">
        <v>17</v>
      </c>
      <c r="D122" s="458" t="s">
        <v>531</v>
      </c>
      <c r="E122" s="458" t="s">
        <v>18</v>
      </c>
      <c r="F122" s="458">
        <v>103</v>
      </c>
      <c r="G122" s="456" t="s">
        <v>488</v>
      </c>
      <c r="H122" s="456"/>
      <c r="I122" s="456" t="s">
        <v>27</v>
      </c>
      <c r="J122" s="456"/>
      <c r="K122" s="456" t="s">
        <v>1054</v>
      </c>
      <c r="L122" s="463">
        <v>284</v>
      </c>
      <c r="M122" s="463"/>
      <c r="N122" s="456" t="s">
        <v>27</v>
      </c>
      <c r="O122" s="456"/>
      <c r="P122" s="456"/>
      <c r="Q122" s="456" t="s">
        <v>30</v>
      </c>
      <c r="R122" s="457" t="s">
        <v>515</v>
      </c>
      <c r="S122" s="457" t="s">
        <v>1064</v>
      </c>
      <c r="T122" s="457" t="s">
        <v>1085</v>
      </c>
      <c r="V122" s="445"/>
    </row>
    <row r="123" spans="1:24" ht="23.25">
      <c r="A123" s="456">
        <f t="shared" si="4"/>
        <v>22</v>
      </c>
      <c r="B123" s="466" t="s">
        <v>1197</v>
      </c>
      <c r="C123" s="467" t="s">
        <v>17</v>
      </c>
      <c r="D123" s="502" t="s">
        <v>531</v>
      </c>
      <c r="E123" s="502" t="s">
        <v>18</v>
      </c>
      <c r="F123" s="502">
        <v>153</v>
      </c>
      <c r="G123" s="483" t="s">
        <v>496</v>
      </c>
      <c r="H123" s="456"/>
      <c r="I123" s="456" t="s">
        <v>27</v>
      </c>
      <c r="J123" s="456" t="s">
        <v>1054</v>
      </c>
      <c r="K123" s="456"/>
      <c r="L123" s="463"/>
      <c r="M123" s="463"/>
      <c r="N123" s="456"/>
      <c r="O123" s="457"/>
      <c r="P123" s="457"/>
      <c r="Q123" s="456"/>
      <c r="R123" s="457" t="s">
        <v>515</v>
      </c>
      <c r="S123" s="457" t="s">
        <v>1064</v>
      </c>
      <c r="T123" s="457" t="s">
        <v>940</v>
      </c>
      <c r="V123" s="445"/>
    </row>
    <row r="124" spans="1:24" ht="23.25">
      <c r="A124" s="456">
        <f t="shared" si="4"/>
        <v>23</v>
      </c>
      <c r="B124" s="457" t="s">
        <v>534</v>
      </c>
      <c r="C124" s="456" t="s">
        <v>17</v>
      </c>
      <c r="D124" s="458" t="s">
        <v>531</v>
      </c>
      <c r="E124" s="458" t="s">
        <v>18</v>
      </c>
      <c r="F124" s="458">
        <v>230</v>
      </c>
      <c r="G124" s="456" t="s">
        <v>496</v>
      </c>
      <c r="H124" s="456" t="s">
        <v>27</v>
      </c>
      <c r="I124" s="456" t="s">
        <v>27</v>
      </c>
      <c r="J124" s="456" t="s">
        <v>1054</v>
      </c>
      <c r="K124" s="456"/>
      <c r="L124" s="463"/>
      <c r="M124" s="463">
        <v>468</v>
      </c>
      <c r="N124" s="456" t="s">
        <v>27</v>
      </c>
      <c r="O124" s="499">
        <v>5.5</v>
      </c>
      <c r="P124" s="499">
        <v>3.5</v>
      </c>
      <c r="Q124" s="456" t="s">
        <v>30</v>
      </c>
      <c r="R124" s="457" t="s">
        <v>400</v>
      </c>
      <c r="S124" s="457" t="s">
        <v>967</v>
      </c>
      <c r="T124" s="457" t="s">
        <v>1083</v>
      </c>
      <c r="V124" s="445"/>
    </row>
    <row r="125" spans="1:24" ht="23.25">
      <c r="A125" s="456">
        <f t="shared" si="4"/>
        <v>24</v>
      </c>
      <c r="B125" s="466" t="s">
        <v>1314</v>
      </c>
      <c r="C125" s="456" t="s">
        <v>17</v>
      </c>
      <c r="D125" s="458" t="s">
        <v>531</v>
      </c>
      <c r="E125" s="458" t="s">
        <v>18</v>
      </c>
      <c r="F125" s="458">
        <v>840</v>
      </c>
      <c r="G125" s="483" t="s">
        <v>496</v>
      </c>
      <c r="H125" s="467" t="s">
        <v>545</v>
      </c>
      <c r="I125" s="456" t="s">
        <v>27</v>
      </c>
      <c r="J125" s="456"/>
      <c r="K125" s="456" t="s">
        <v>1054</v>
      </c>
      <c r="L125" s="468"/>
      <c r="M125" s="468"/>
      <c r="N125" s="468"/>
      <c r="O125" s="468"/>
      <c r="P125" s="468"/>
      <c r="Q125" s="468"/>
      <c r="R125" s="457" t="s">
        <v>545</v>
      </c>
      <c r="S125" s="457" t="s">
        <v>1064</v>
      </c>
      <c r="T125" s="446"/>
      <c r="V125" s="445"/>
    </row>
    <row r="126" spans="1:24" s="468" customFormat="1" ht="23.25">
      <c r="A126" s="456">
        <f t="shared" si="4"/>
        <v>25</v>
      </c>
      <c r="B126" s="466" t="s">
        <v>1287</v>
      </c>
      <c r="C126" s="456" t="s">
        <v>17</v>
      </c>
      <c r="D126" s="458" t="s">
        <v>531</v>
      </c>
      <c r="E126" s="458" t="s">
        <v>18</v>
      </c>
      <c r="F126" s="458">
        <v>850</v>
      </c>
      <c r="G126" s="483" t="s">
        <v>496</v>
      </c>
      <c r="H126" s="467" t="s">
        <v>545</v>
      </c>
      <c r="I126" s="456" t="s">
        <v>27</v>
      </c>
      <c r="J126" s="456"/>
      <c r="K126" s="456" t="s">
        <v>1054</v>
      </c>
      <c r="R126" s="457" t="s">
        <v>545</v>
      </c>
      <c r="S126" s="457" t="s">
        <v>1064</v>
      </c>
      <c r="X126" s="445"/>
    </row>
    <row r="127" spans="1:24" s="468" customFormat="1" ht="23.25">
      <c r="A127" s="456">
        <f t="shared" si="4"/>
        <v>26</v>
      </c>
      <c r="B127" s="457" t="s">
        <v>982</v>
      </c>
      <c r="C127" s="456" t="s">
        <v>17</v>
      </c>
      <c r="D127" s="458" t="s">
        <v>531</v>
      </c>
      <c r="E127" s="458" t="s">
        <v>18</v>
      </c>
      <c r="F127" s="458">
        <v>900</v>
      </c>
      <c r="G127" s="456" t="s">
        <v>514</v>
      </c>
      <c r="H127" s="456"/>
      <c r="I127" s="456" t="s">
        <v>27</v>
      </c>
      <c r="J127" s="456"/>
      <c r="K127" s="456" t="s">
        <v>1054</v>
      </c>
      <c r="L127" s="463">
        <v>345</v>
      </c>
      <c r="M127" s="463"/>
      <c r="N127" s="456" t="s">
        <v>27</v>
      </c>
      <c r="O127" s="457"/>
      <c r="P127" s="457"/>
      <c r="Q127" s="456" t="s">
        <v>30</v>
      </c>
      <c r="R127" s="457" t="s">
        <v>515</v>
      </c>
      <c r="S127" s="457" t="s">
        <v>967</v>
      </c>
      <c r="T127" s="457" t="s">
        <v>1173</v>
      </c>
      <c r="U127" s="461"/>
      <c r="V127" s="445"/>
      <c r="W127" s="445"/>
      <c r="X127" s="445"/>
    </row>
    <row r="128" spans="1:24" ht="23.25">
      <c r="A128" s="456">
        <f t="shared" si="4"/>
        <v>27</v>
      </c>
      <c r="B128" s="457" t="s">
        <v>982</v>
      </c>
      <c r="C128" s="456" t="s">
        <v>17</v>
      </c>
      <c r="D128" s="458" t="s">
        <v>541</v>
      </c>
      <c r="E128" s="458" t="s">
        <v>18</v>
      </c>
      <c r="F128" s="456">
        <v>440</v>
      </c>
      <c r="G128" s="456" t="s">
        <v>496</v>
      </c>
      <c r="H128" s="456"/>
      <c r="I128" s="456" t="s">
        <v>27</v>
      </c>
      <c r="J128" s="456"/>
      <c r="K128" s="456" t="s">
        <v>1054</v>
      </c>
      <c r="L128" s="463">
        <v>136</v>
      </c>
      <c r="M128" s="463">
        <v>136</v>
      </c>
      <c r="N128" s="456" t="s">
        <v>27</v>
      </c>
      <c r="O128" s="499"/>
      <c r="P128" s="499"/>
      <c r="Q128" s="456" t="s">
        <v>30</v>
      </c>
      <c r="R128" s="457" t="s">
        <v>545</v>
      </c>
      <c r="S128" s="457" t="s">
        <v>967</v>
      </c>
      <c r="T128" s="457" t="s">
        <v>1173</v>
      </c>
      <c r="V128" s="445"/>
    </row>
    <row r="129" spans="1:26" ht="23.25">
      <c r="A129" s="456">
        <f t="shared" si="4"/>
        <v>28</v>
      </c>
      <c r="B129" s="457" t="s">
        <v>982</v>
      </c>
      <c r="C129" s="456" t="s">
        <v>17</v>
      </c>
      <c r="D129" s="458" t="s">
        <v>541</v>
      </c>
      <c r="E129" s="458" t="s">
        <v>18</v>
      </c>
      <c r="F129" s="456">
        <v>450</v>
      </c>
      <c r="G129" s="456" t="s">
        <v>496</v>
      </c>
      <c r="H129" s="456"/>
      <c r="I129" s="456" t="s">
        <v>27</v>
      </c>
      <c r="J129" s="456"/>
      <c r="K129" s="456" t="s">
        <v>1054</v>
      </c>
      <c r="L129" s="463"/>
      <c r="M129" s="463">
        <v>110</v>
      </c>
      <c r="N129" s="456" t="s">
        <v>27</v>
      </c>
      <c r="O129" s="499"/>
      <c r="P129" s="499"/>
      <c r="Q129" s="456" t="s">
        <v>30</v>
      </c>
      <c r="R129" s="457" t="s">
        <v>545</v>
      </c>
      <c r="S129" s="457" t="s">
        <v>1064</v>
      </c>
      <c r="T129" s="457" t="s">
        <v>1085</v>
      </c>
      <c r="V129" s="445"/>
    </row>
    <row r="130" spans="1:26" ht="23.25">
      <c r="A130" s="456">
        <f t="shared" si="4"/>
        <v>29</v>
      </c>
      <c r="B130" s="457" t="s">
        <v>549</v>
      </c>
      <c r="C130" s="456" t="s">
        <v>17</v>
      </c>
      <c r="D130" s="458" t="s">
        <v>541</v>
      </c>
      <c r="E130" s="458"/>
      <c r="F130" s="456">
        <v>496</v>
      </c>
      <c r="G130" s="456" t="s">
        <v>488</v>
      </c>
      <c r="H130" s="456"/>
      <c r="I130" s="456" t="s">
        <v>27</v>
      </c>
      <c r="J130" s="456" t="s">
        <v>1054</v>
      </c>
      <c r="K130" s="456"/>
      <c r="L130" s="463"/>
      <c r="M130" s="463"/>
      <c r="N130" s="456"/>
      <c r="O130" s="499"/>
      <c r="P130" s="499"/>
      <c r="Q130" s="456"/>
      <c r="R130" s="457" t="s">
        <v>545</v>
      </c>
      <c r="S130" s="457" t="s">
        <v>1064</v>
      </c>
      <c r="T130" s="457"/>
      <c r="V130" s="445"/>
    </row>
    <row r="131" spans="1:26" ht="23.25">
      <c r="A131" s="456">
        <f t="shared" si="4"/>
        <v>30</v>
      </c>
      <c r="B131" s="466" t="s">
        <v>1198</v>
      </c>
      <c r="C131" s="467" t="s">
        <v>17</v>
      </c>
      <c r="D131" s="458" t="s">
        <v>541</v>
      </c>
      <c r="E131" s="502" t="s">
        <v>18</v>
      </c>
      <c r="F131" s="483">
        <v>526</v>
      </c>
      <c r="G131" s="483" t="s">
        <v>488</v>
      </c>
      <c r="H131" s="456"/>
      <c r="I131" s="456" t="s">
        <v>27</v>
      </c>
      <c r="J131" s="456" t="s">
        <v>1054</v>
      </c>
      <c r="K131" s="456"/>
      <c r="L131" s="468"/>
      <c r="M131" s="468"/>
      <c r="N131" s="468"/>
      <c r="O131" s="468"/>
      <c r="P131" s="468"/>
      <c r="Q131" s="468"/>
      <c r="R131" s="457" t="s">
        <v>545</v>
      </c>
      <c r="S131" s="457" t="s">
        <v>1064</v>
      </c>
      <c r="T131" s="457" t="s">
        <v>940</v>
      </c>
      <c r="V131" s="445"/>
    </row>
    <row r="132" spans="1:26" ht="23.25">
      <c r="A132" s="456">
        <f t="shared" si="4"/>
        <v>31</v>
      </c>
      <c r="B132" s="457" t="s">
        <v>982</v>
      </c>
      <c r="C132" s="456" t="s">
        <v>17</v>
      </c>
      <c r="D132" s="458" t="s">
        <v>541</v>
      </c>
      <c r="E132" s="458" t="s">
        <v>18</v>
      </c>
      <c r="F132" s="456">
        <v>596</v>
      </c>
      <c r="G132" s="456" t="s">
        <v>514</v>
      </c>
      <c r="H132" s="456"/>
      <c r="I132" s="456" t="s">
        <v>27</v>
      </c>
      <c r="J132" s="456"/>
      <c r="K132" s="456" t="s">
        <v>1054</v>
      </c>
      <c r="L132" s="463">
        <v>175</v>
      </c>
      <c r="M132" s="463">
        <v>221</v>
      </c>
      <c r="N132" s="456" t="s">
        <v>27</v>
      </c>
      <c r="O132" s="499"/>
      <c r="P132" s="499"/>
      <c r="Q132" s="456" t="s">
        <v>30</v>
      </c>
      <c r="R132" s="457" t="s">
        <v>545</v>
      </c>
      <c r="S132" s="457" t="s">
        <v>1064</v>
      </c>
      <c r="T132" s="457" t="s">
        <v>1085</v>
      </c>
      <c r="V132" s="445"/>
    </row>
    <row r="133" spans="1:26" ht="23.25">
      <c r="A133" s="456">
        <f t="shared" si="4"/>
        <v>32</v>
      </c>
      <c r="B133" s="457" t="s">
        <v>1293</v>
      </c>
      <c r="C133" s="456" t="s">
        <v>17</v>
      </c>
      <c r="D133" s="458" t="s">
        <v>541</v>
      </c>
      <c r="E133" s="458" t="s">
        <v>18</v>
      </c>
      <c r="F133" s="456">
        <v>630</v>
      </c>
      <c r="G133" s="456" t="s">
        <v>496</v>
      </c>
      <c r="H133" s="456"/>
      <c r="I133" s="456" t="s">
        <v>27</v>
      </c>
      <c r="J133" s="456"/>
      <c r="K133" s="456" t="s">
        <v>1054</v>
      </c>
      <c r="L133" s="463"/>
      <c r="M133" s="463"/>
      <c r="N133" s="456"/>
      <c r="O133" s="499"/>
      <c r="P133" s="499"/>
      <c r="Q133" s="456"/>
      <c r="R133" s="457" t="s">
        <v>545</v>
      </c>
      <c r="S133" s="457" t="s">
        <v>967</v>
      </c>
      <c r="T133" s="457"/>
      <c r="V133" s="445"/>
    </row>
    <row r="134" spans="1:26" ht="23.25">
      <c r="A134" s="456">
        <f t="shared" si="4"/>
        <v>33</v>
      </c>
      <c r="B134" s="457" t="s">
        <v>982</v>
      </c>
      <c r="C134" s="456" t="s">
        <v>17</v>
      </c>
      <c r="D134" s="458" t="s">
        <v>541</v>
      </c>
      <c r="E134" s="458" t="s">
        <v>18</v>
      </c>
      <c r="F134" s="456">
        <v>688</v>
      </c>
      <c r="G134" s="456" t="s">
        <v>496</v>
      </c>
      <c r="H134" s="456"/>
      <c r="I134" s="456" t="s">
        <v>27</v>
      </c>
      <c r="J134" s="456"/>
      <c r="K134" s="456" t="s">
        <v>1054</v>
      </c>
      <c r="L134" s="463"/>
      <c r="M134" s="463"/>
      <c r="N134" s="456"/>
      <c r="O134" s="499"/>
      <c r="P134" s="499"/>
      <c r="Q134" s="456"/>
      <c r="R134" s="457" t="s">
        <v>545</v>
      </c>
      <c r="S134" s="457" t="s">
        <v>1064</v>
      </c>
      <c r="T134" s="457" t="s">
        <v>1085</v>
      </c>
      <c r="V134" s="445"/>
    </row>
    <row r="135" spans="1:26" ht="23.25">
      <c r="A135" s="456">
        <f t="shared" si="4"/>
        <v>34</v>
      </c>
      <c r="B135" s="457" t="s">
        <v>1243</v>
      </c>
      <c r="C135" s="456" t="s">
        <v>17</v>
      </c>
      <c r="D135" s="458" t="s">
        <v>541</v>
      </c>
      <c r="E135" s="458" t="s">
        <v>18</v>
      </c>
      <c r="F135" s="456">
        <v>931</v>
      </c>
      <c r="G135" s="456" t="s">
        <v>496</v>
      </c>
      <c r="H135" s="456"/>
      <c r="I135" s="456" t="s">
        <v>27</v>
      </c>
      <c r="J135" s="456" t="s">
        <v>1054</v>
      </c>
      <c r="K135" s="456"/>
      <c r="L135" s="463"/>
      <c r="M135" s="463"/>
      <c r="N135" s="456"/>
      <c r="O135" s="499"/>
      <c r="P135" s="499"/>
      <c r="Q135" s="456"/>
      <c r="R135" s="457" t="s">
        <v>545</v>
      </c>
      <c r="S135" s="457" t="s">
        <v>1064</v>
      </c>
      <c r="T135" s="457"/>
      <c r="V135" s="445"/>
    </row>
    <row r="136" spans="1:26" ht="23.25">
      <c r="A136" s="456">
        <f t="shared" si="4"/>
        <v>35</v>
      </c>
      <c r="B136" s="457" t="s">
        <v>555</v>
      </c>
      <c r="C136" s="456" t="s">
        <v>17</v>
      </c>
      <c r="D136" s="458" t="s">
        <v>541</v>
      </c>
      <c r="E136" s="458" t="s">
        <v>18</v>
      </c>
      <c r="F136" s="456">
        <v>954</v>
      </c>
      <c r="G136" s="456" t="s">
        <v>488</v>
      </c>
      <c r="H136" s="456"/>
      <c r="I136" s="456" t="s">
        <v>27</v>
      </c>
      <c r="J136" s="456" t="s">
        <v>1054</v>
      </c>
      <c r="K136" s="456"/>
      <c r="L136" s="463"/>
      <c r="M136" s="463"/>
      <c r="N136" s="456"/>
      <c r="O136" s="499"/>
      <c r="P136" s="499"/>
      <c r="Q136" s="456"/>
      <c r="R136" s="457" t="s">
        <v>545</v>
      </c>
      <c r="S136" s="457" t="s">
        <v>1064</v>
      </c>
      <c r="T136" s="457"/>
      <c r="V136" s="445"/>
    </row>
    <row r="137" spans="1:26" ht="23.25">
      <c r="A137" s="456">
        <f t="shared" si="4"/>
        <v>36</v>
      </c>
      <c r="B137" s="457" t="s">
        <v>1244</v>
      </c>
      <c r="C137" s="456" t="s">
        <v>17</v>
      </c>
      <c r="D137" s="458" t="s">
        <v>596</v>
      </c>
      <c r="E137" s="458" t="s">
        <v>18</v>
      </c>
      <c r="F137" s="456" t="s">
        <v>497</v>
      </c>
      <c r="G137" s="456" t="s">
        <v>514</v>
      </c>
      <c r="H137" s="456"/>
      <c r="I137" s="456" t="s">
        <v>27</v>
      </c>
      <c r="J137" s="456" t="s">
        <v>1054</v>
      </c>
      <c r="K137" s="456"/>
      <c r="L137" s="463"/>
      <c r="M137" s="463"/>
      <c r="N137" s="456"/>
      <c r="O137" s="499"/>
      <c r="P137" s="499"/>
      <c r="Q137" s="456"/>
      <c r="R137" s="457" t="s">
        <v>545</v>
      </c>
      <c r="S137" s="457" t="s">
        <v>1064</v>
      </c>
      <c r="T137" s="457"/>
      <c r="V137" s="445"/>
    </row>
    <row r="138" spans="1:26" ht="23.25">
      <c r="A138" s="486"/>
      <c r="B138" s="486" t="s">
        <v>860</v>
      </c>
      <c r="C138" s="487"/>
      <c r="D138" s="487"/>
      <c r="E138" s="487"/>
      <c r="F138" s="487"/>
      <c r="G138" s="487"/>
      <c r="H138" s="487"/>
      <c r="I138" s="487"/>
      <c r="J138" s="488"/>
      <c r="K138" s="488"/>
      <c r="L138" s="487"/>
      <c r="M138" s="487"/>
      <c r="N138" s="487"/>
      <c r="O138" s="487"/>
      <c r="P138" s="487"/>
      <c r="Q138" s="487"/>
      <c r="R138" s="489"/>
      <c r="S138" s="485"/>
      <c r="T138" s="454"/>
      <c r="U138" s="455"/>
      <c r="V138" s="445"/>
    </row>
    <row r="139" spans="1:26" ht="23.25">
      <c r="A139" s="456">
        <v>1</v>
      </c>
      <c r="B139" s="457" t="s">
        <v>1245</v>
      </c>
      <c r="C139" s="456" t="s">
        <v>17</v>
      </c>
      <c r="D139" s="458" t="s">
        <v>501</v>
      </c>
      <c r="E139" s="458" t="s">
        <v>18</v>
      </c>
      <c r="F139" s="458" t="s">
        <v>483</v>
      </c>
      <c r="G139" s="456" t="s">
        <v>514</v>
      </c>
      <c r="H139" s="456" t="s">
        <v>20</v>
      </c>
      <c r="I139" s="456" t="s">
        <v>20</v>
      </c>
      <c r="J139" s="456" t="s">
        <v>1054</v>
      </c>
      <c r="K139" s="456"/>
      <c r="L139" s="463">
        <v>120</v>
      </c>
      <c r="M139" s="463">
        <v>155</v>
      </c>
      <c r="N139" s="456" t="s">
        <v>20</v>
      </c>
      <c r="O139" s="499">
        <v>26</v>
      </c>
      <c r="P139" s="499">
        <v>18</v>
      </c>
      <c r="Q139" s="456" t="s">
        <v>30</v>
      </c>
      <c r="R139" s="457" t="s">
        <v>545</v>
      </c>
      <c r="S139" s="457" t="s">
        <v>967</v>
      </c>
      <c r="T139" s="457"/>
      <c r="U139" s="455"/>
      <c r="V139" s="445"/>
      <c r="Z139" s="445">
        <f>COUNTIF(X139:X262,0)</f>
        <v>0</v>
      </c>
    </row>
    <row r="140" spans="1:26" ht="23.25">
      <c r="A140" s="456">
        <f>A139+1</f>
        <v>2</v>
      </c>
      <c r="B140" s="457" t="s">
        <v>1199</v>
      </c>
      <c r="C140" s="456" t="s">
        <v>17</v>
      </c>
      <c r="D140" s="458" t="s">
        <v>501</v>
      </c>
      <c r="E140" s="458" t="s">
        <v>18</v>
      </c>
      <c r="F140" s="458" t="s">
        <v>665</v>
      </c>
      <c r="G140" s="456" t="s">
        <v>496</v>
      </c>
      <c r="H140" s="456"/>
      <c r="I140" s="456" t="s">
        <v>27</v>
      </c>
      <c r="J140" s="456" t="s">
        <v>1054</v>
      </c>
      <c r="K140" s="456"/>
      <c r="L140" s="463"/>
      <c r="M140" s="463"/>
      <c r="N140" s="456"/>
      <c r="O140" s="499"/>
      <c r="P140" s="499"/>
      <c r="Q140" s="456"/>
      <c r="R140" s="457" t="s">
        <v>545</v>
      </c>
      <c r="S140" s="457" t="s">
        <v>1064</v>
      </c>
      <c r="T140" s="457"/>
      <c r="V140" s="445"/>
      <c r="Z140" s="445">
        <f>COUNTIF(X139:X262,1)</f>
        <v>0</v>
      </c>
    </row>
    <row r="141" spans="1:26" ht="23.25">
      <c r="A141" s="456">
        <f t="shared" ref="A141:A198" si="5">A140+1</f>
        <v>3</v>
      </c>
      <c r="B141" s="466" t="s">
        <v>1200</v>
      </c>
      <c r="C141" s="467" t="s">
        <v>17</v>
      </c>
      <c r="D141" s="502" t="s">
        <v>501</v>
      </c>
      <c r="E141" s="502" t="s">
        <v>18</v>
      </c>
      <c r="F141" s="502" t="s">
        <v>665</v>
      </c>
      <c r="G141" s="483" t="s">
        <v>488</v>
      </c>
      <c r="H141" s="456"/>
      <c r="I141" s="456" t="s">
        <v>27</v>
      </c>
      <c r="J141" s="456" t="s">
        <v>1054</v>
      </c>
      <c r="K141" s="456"/>
      <c r="L141" s="463"/>
      <c r="M141" s="463"/>
      <c r="N141" s="456"/>
      <c r="O141" s="499"/>
      <c r="P141" s="499"/>
      <c r="Q141" s="456"/>
      <c r="R141" s="457" t="s">
        <v>545</v>
      </c>
      <c r="S141" s="457" t="s">
        <v>1064</v>
      </c>
      <c r="T141" s="457" t="s">
        <v>940</v>
      </c>
      <c r="V141" s="445"/>
    </row>
    <row r="142" spans="1:26" ht="23.25">
      <c r="A142" s="456">
        <f t="shared" si="5"/>
        <v>4</v>
      </c>
      <c r="B142" s="457" t="s">
        <v>1246</v>
      </c>
      <c r="C142" s="456" t="s">
        <v>17</v>
      </c>
      <c r="D142" s="458" t="s">
        <v>501</v>
      </c>
      <c r="E142" s="456" t="s">
        <v>18</v>
      </c>
      <c r="F142" s="458" t="s">
        <v>503</v>
      </c>
      <c r="G142" s="456" t="s">
        <v>496</v>
      </c>
      <c r="H142" s="456"/>
      <c r="I142" s="456" t="s">
        <v>27</v>
      </c>
      <c r="J142" s="456" t="s">
        <v>1054</v>
      </c>
      <c r="K142" s="456"/>
      <c r="L142" s="463"/>
      <c r="M142" s="463"/>
      <c r="N142" s="456"/>
      <c r="O142" s="499"/>
      <c r="P142" s="499"/>
      <c r="Q142" s="456"/>
      <c r="R142" s="457" t="s">
        <v>545</v>
      </c>
      <c r="S142" s="457" t="s">
        <v>1064</v>
      </c>
      <c r="T142" s="457"/>
      <c r="V142" s="445"/>
    </row>
    <row r="143" spans="1:26" ht="23.25">
      <c r="A143" s="456">
        <f t="shared" si="5"/>
        <v>5</v>
      </c>
      <c r="B143" s="457" t="s">
        <v>982</v>
      </c>
      <c r="C143" s="456" t="s">
        <v>17</v>
      </c>
      <c r="D143" s="458" t="s">
        <v>501</v>
      </c>
      <c r="E143" s="456" t="s">
        <v>18</v>
      </c>
      <c r="F143" s="458" t="s">
        <v>503</v>
      </c>
      <c r="G143" s="456" t="s">
        <v>488</v>
      </c>
      <c r="H143" s="456"/>
      <c r="I143" s="456" t="s">
        <v>27</v>
      </c>
      <c r="J143" s="456"/>
      <c r="K143" s="456" t="s">
        <v>1054</v>
      </c>
      <c r="L143" s="463"/>
      <c r="M143" s="463"/>
      <c r="N143" s="456"/>
      <c r="O143" s="499"/>
      <c r="P143" s="499"/>
      <c r="Q143" s="456"/>
      <c r="R143" s="457" t="s">
        <v>545</v>
      </c>
      <c r="S143" s="457" t="s">
        <v>1064</v>
      </c>
      <c r="T143" s="457" t="s">
        <v>1085</v>
      </c>
      <c r="V143" s="445"/>
    </row>
    <row r="144" spans="1:26" ht="23.25">
      <c r="A144" s="456">
        <f t="shared" si="5"/>
        <v>6</v>
      </c>
      <c r="B144" s="457" t="s">
        <v>1247</v>
      </c>
      <c r="C144" s="456" t="s">
        <v>17</v>
      </c>
      <c r="D144" s="458" t="s">
        <v>501</v>
      </c>
      <c r="E144" s="456" t="s">
        <v>18</v>
      </c>
      <c r="F144" s="456">
        <v>189</v>
      </c>
      <c r="G144" s="456" t="s">
        <v>514</v>
      </c>
      <c r="H144" s="456" t="s">
        <v>27</v>
      </c>
      <c r="I144" s="456" t="s">
        <v>27</v>
      </c>
      <c r="J144" s="456" t="s">
        <v>1054</v>
      </c>
      <c r="K144" s="456"/>
      <c r="L144" s="498"/>
      <c r="M144" s="463">
        <v>81</v>
      </c>
      <c r="N144" s="456" t="s">
        <v>27</v>
      </c>
      <c r="O144" s="499">
        <v>16</v>
      </c>
      <c r="P144" s="499">
        <v>5.5</v>
      </c>
      <c r="Q144" s="456" t="s">
        <v>30</v>
      </c>
      <c r="R144" s="457" t="s">
        <v>545</v>
      </c>
      <c r="S144" s="457" t="s">
        <v>967</v>
      </c>
      <c r="T144" s="457" t="s">
        <v>1083</v>
      </c>
      <c r="V144" s="445"/>
    </row>
    <row r="145" spans="1:24" ht="23.25">
      <c r="A145" s="456">
        <f t="shared" si="5"/>
        <v>7</v>
      </c>
      <c r="B145" s="457" t="s">
        <v>1255</v>
      </c>
      <c r="C145" s="456" t="s">
        <v>17</v>
      </c>
      <c r="D145" s="458" t="s">
        <v>501</v>
      </c>
      <c r="E145" s="456" t="s">
        <v>18</v>
      </c>
      <c r="F145" s="456">
        <v>267</v>
      </c>
      <c r="G145" s="456" t="s">
        <v>496</v>
      </c>
      <c r="H145" s="456"/>
      <c r="I145" s="456" t="s">
        <v>27</v>
      </c>
      <c r="J145" s="456" t="s">
        <v>1054</v>
      </c>
      <c r="K145" s="456"/>
      <c r="L145" s="498"/>
      <c r="M145" s="463">
        <v>82</v>
      </c>
      <c r="N145" s="456" t="s">
        <v>27</v>
      </c>
      <c r="O145" s="499">
        <v>16</v>
      </c>
      <c r="P145" s="499">
        <v>5.5</v>
      </c>
      <c r="Q145" s="456" t="s">
        <v>30</v>
      </c>
      <c r="R145" s="457" t="s">
        <v>545</v>
      </c>
      <c r="S145" s="457" t="s">
        <v>1064</v>
      </c>
      <c r="T145" s="457"/>
      <c r="V145" s="445"/>
    </row>
    <row r="146" spans="1:24" ht="23.25">
      <c r="A146" s="456">
        <f t="shared" si="5"/>
        <v>8</v>
      </c>
      <c r="B146" s="457" t="s">
        <v>982</v>
      </c>
      <c r="C146" s="456" t="s">
        <v>17</v>
      </c>
      <c r="D146" s="458" t="s">
        <v>501</v>
      </c>
      <c r="E146" s="456" t="s">
        <v>18</v>
      </c>
      <c r="F146" s="456">
        <v>312</v>
      </c>
      <c r="G146" s="456" t="s">
        <v>488</v>
      </c>
      <c r="H146" s="456"/>
      <c r="I146" s="456" t="s">
        <v>27</v>
      </c>
      <c r="J146" s="456"/>
      <c r="K146" s="456" t="s">
        <v>1054</v>
      </c>
      <c r="L146" s="463">
        <v>123</v>
      </c>
      <c r="M146" s="463"/>
      <c r="N146" s="456" t="s">
        <v>27</v>
      </c>
      <c r="O146" s="503"/>
      <c r="P146" s="503"/>
      <c r="Q146" s="456" t="s">
        <v>30</v>
      </c>
      <c r="R146" s="457" t="s">
        <v>545</v>
      </c>
      <c r="S146" s="457" t="s">
        <v>1064</v>
      </c>
      <c r="T146" s="457" t="s">
        <v>1085</v>
      </c>
      <c r="V146" s="445"/>
    </row>
    <row r="147" spans="1:24" ht="23.25">
      <c r="A147" s="456">
        <f t="shared" si="5"/>
        <v>9</v>
      </c>
      <c r="B147" s="457" t="s">
        <v>555</v>
      </c>
      <c r="C147" s="456" t="s">
        <v>17</v>
      </c>
      <c r="D147" s="458" t="s">
        <v>501</v>
      </c>
      <c r="E147" s="456" t="s">
        <v>18</v>
      </c>
      <c r="F147" s="456">
        <v>666</v>
      </c>
      <c r="G147" s="456" t="s">
        <v>496</v>
      </c>
      <c r="H147" s="456"/>
      <c r="I147" s="456" t="s">
        <v>27</v>
      </c>
      <c r="J147" s="456" t="s">
        <v>1054</v>
      </c>
      <c r="K147" s="456"/>
      <c r="L147" s="463"/>
      <c r="M147" s="463"/>
      <c r="N147" s="456"/>
      <c r="O147" s="503"/>
      <c r="P147" s="503"/>
      <c r="Q147" s="456"/>
      <c r="R147" s="457" t="s">
        <v>567</v>
      </c>
      <c r="S147" s="457" t="s">
        <v>1064</v>
      </c>
      <c r="T147" s="457"/>
      <c r="V147" s="445"/>
    </row>
    <row r="148" spans="1:24" ht="23.25">
      <c r="A148" s="456">
        <f t="shared" si="5"/>
        <v>10</v>
      </c>
      <c r="B148" s="457" t="s">
        <v>555</v>
      </c>
      <c r="C148" s="456" t="s">
        <v>17</v>
      </c>
      <c r="D148" s="458" t="s">
        <v>501</v>
      </c>
      <c r="E148" s="456" t="s">
        <v>18</v>
      </c>
      <c r="F148" s="456">
        <v>757</v>
      </c>
      <c r="G148" s="456" t="s">
        <v>496</v>
      </c>
      <c r="H148" s="456"/>
      <c r="I148" s="456" t="s">
        <v>27</v>
      </c>
      <c r="J148" s="456" t="s">
        <v>1054</v>
      </c>
      <c r="K148" s="456"/>
      <c r="L148" s="463"/>
      <c r="M148" s="463"/>
      <c r="N148" s="456"/>
      <c r="O148" s="503"/>
      <c r="P148" s="503"/>
      <c r="Q148" s="456"/>
      <c r="R148" s="457" t="s">
        <v>567</v>
      </c>
      <c r="S148" s="457" t="s">
        <v>967</v>
      </c>
      <c r="T148" s="457"/>
      <c r="V148" s="445"/>
    </row>
    <row r="149" spans="1:24" ht="23.25">
      <c r="A149" s="456">
        <f t="shared" si="5"/>
        <v>11</v>
      </c>
      <c r="B149" s="457" t="s">
        <v>982</v>
      </c>
      <c r="C149" s="456" t="s">
        <v>17</v>
      </c>
      <c r="D149" s="458" t="s">
        <v>501</v>
      </c>
      <c r="E149" s="456" t="s">
        <v>18</v>
      </c>
      <c r="F149" s="456">
        <v>757</v>
      </c>
      <c r="G149" s="456" t="s">
        <v>488</v>
      </c>
      <c r="H149" s="456"/>
      <c r="I149" s="456" t="s">
        <v>27</v>
      </c>
      <c r="J149" s="456"/>
      <c r="K149" s="456" t="s">
        <v>1054</v>
      </c>
      <c r="L149" s="463">
        <v>101</v>
      </c>
      <c r="M149" s="463"/>
      <c r="N149" s="456" t="s">
        <v>27</v>
      </c>
      <c r="O149" s="504"/>
      <c r="P149" s="504"/>
      <c r="Q149" s="456" t="s">
        <v>30</v>
      </c>
      <c r="R149" s="457" t="s">
        <v>567</v>
      </c>
      <c r="S149" s="457" t="s">
        <v>967</v>
      </c>
      <c r="T149" s="457" t="s">
        <v>1085</v>
      </c>
      <c r="V149" s="445"/>
    </row>
    <row r="150" spans="1:24" s="468" customFormat="1" ht="23.25">
      <c r="A150" s="456">
        <f t="shared" si="5"/>
        <v>12</v>
      </c>
      <c r="B150" s="457" t="s">
        <v>1201</v>
      </c>
      <c r="C150" s="483" t="s">
        <v>17</v>
      </c>
      <c r="D150" s="458" t="s">
        <v>501</v>
      </c>
      <c r="E150" s="483" t="s">
        <v>18</v>
      </c>
      <c r="F150" s="483">
        <v>777</v>
      </c>
      <c r="G150" s="483" t="s">
        <v>496</v>
      </c>
      <c r="H150" s="466" t="s">
        <v>567</v>
      </c>
      <c r="I150" s="456" t="s">
        <v>27</v>
      </c>
      <c r="J150" s="456" t="s">
        <v>1054</v>
      </c>
      <c r="K150" s="505"/>
      <c r="L150" s="505"/>
      <c r="R150" s="457" t="s">
        <v>567</v>
      </c>
      <c r="S150" s="506" t="s">
        <v>1064</v>
      </c>
      <c r="T150" s="468" t="s">
        <v>1076</v>
      </c>
      <c r="X150" s="445"/>
    </row>
    <row r="151" spans="1:24" s="468" customFormat="1" ht="23.25">
      <c r="A151" s="456">
        <f t="shared" si="5"/>
        <v>13</v>
      </c>
      <c r="B151" s="457" t="s">
        <v>1315</v>
      </c>
      <c r="C151" s="483" t="s">
        <v>17</v>
      </c>
      <c r="D151" s="458" t="s">
        <v>501</v>
      </c>
      <c r="E151" s="483" t="s">
        <v>18</v>
      </c>
      <c r="F151" s="483">
        <f>777+15</f>
        <v>792</v>
      </c>
      <c r="G151" s="456" t="s">
        <v>514</v>
      </c>
      <c r="H151" s="466"/>
      <c r="I151" s="456" t="s">
        <v>27</v>
      </c>
      <c r="J151" s="456"/>
      <c r="K151" s="456" t="s">
        <v>1054</v>
      </c>
      <c r="L151" s="463">
        <v>101</v>
      </c>
      <c r="M151" s="463"/>
      <c r="N151" s="456" t="s">
        <v>27</v>
      </c>
      <c r="O151" s="504"/>
      <c r="P151" s="504"/>
      <c r="Q151" s="456" t="s">
        <v>30</v>
      </c>
      <c r="R151" s="457" t="s">
        <v>567</v>
      </c>
      <c r="S151" s="457" t="s">
        <v>967</v>
      </c>
      <c r="X151" s="445"/>
    </row>
    <row r="152" spans="1:24" ht="23.25">
      <c r="A152" s="456">
        <f t="shared" si="5"/>
        <v>14</v>
      </c>
      <c r="B152" s="457" t="s">
        <v>1248</v>
      </c>
      <c r="C152" s="456" t="s">
        <v>17</v>
      </c>
      <c r="D152" s="458" t="s">
        <v>501</v>
      </c>
      <c r="E152" s="456" t="s">
        <v>18</v>
      </c>
      <c r="F152" s="456">
        <v>940</v>
      </c>
      <c r="G152" s="456" t="s">
        <v>496</v>
      </c>
      <c r="H152" s="456"/>
      <c r="I152" s="456" t="s">
        <v>27</v>
      </c>
      <c r="J152" s="456" t="s">
        <v>1054</v>
      </c>
      <c r="K152" s="456"/>
      <c r="L152" s="463"/>
      <c r="M152" s="463"/>
      <c r="N152" s="456"/>
      <c r="O152" s="504"/>
      <c r="P152" s="504"/>
      <c r="Q152" s="456"/>
      <c r="R152" s="457" t="s">
        <v>567</v>
      </c>
      <c r="S152" s="457" t="s">
        <v>1064</v>
      </c>
      <c r="T152" s="457"/>
      <c r="V152" s="445"/>
    </row>
    <row r="153" spans="1:24" s="468" customFormat="1" ht="23.25">
      <c r="A153" s="456">
        <f t="shared" si="5"/>
        <v>15</v>
      </c>
      <c r="B153" s="466" t="s">
        <v>1280</v>
      </c>
      <c r="C153" s="483" t="s">
        <v>17</v>
      </c>
      <c r="D153" s="502" t="s">
        <v>522</v>
      </c>
      <c r="E153" s="483" t="s">
        <v>18</v>
      </c>
      <c r="F153" s="502" t="s">
        <v>483</v>
      </c>
      <c r="G153" s="483" t="s">
        <v>496</v>
      </c>
      <c r="H153" s="466" t="s">
        <v>567</v>
      </c>
      <c r="I153" s="456" t="s">
        <v>27</v>
      </c>
      <c r="J153" s="456" t="s">
        <v>1054</v>
      </c>
      <c r="K153" s="505"/>
      <c r="L153" s="505"/>
      <c r="R153" s="457" t="s">
        <v>567</v>
      </c>
      <c r="S153" s="506" t="s">
        <v>1064</v>
      </c>
      <c r="T153" s="468" t="s">
        <v>1076</v>
      </c>
      <c r="X153" s="445"/>
    </row>
    <row r="154" spans="1:24" ht="23.25">
      <c r="A154" s="456">
        <f t="shared" si="5"/>
        <v>16</v>
      </c>
      <c r="B154" s="457" t="s">
        <v>571</v>
      </c>
      <c r="C154" s="456" t="s">
        <v>17</v>
      </c>
      <c r="D154" s="458" t="s">
        <v>522</v>
      </c>
      <c r="E154" s="456" t="s">
        <v>18</v>
      </c>
      <c r="F154" s="458" t="s">
        <v>737</v>
      </c>
      <c r="G154" s="456" t="s">
        <v>488</v>
      </c>
      <c r="H154" s="456" t="s">
        <v>27</v>
      </c>
      <c r="I154" s="456" t="s">
        <v>27</v>
      </c>
      <c r="J154" s="456" t="s">
        <v>1054</v>
      </c>
      <c r="K154" s="456"/>
      <c r="L154" s="463">
        <v>272</v>
      </c>
      <c r="M154" s="463"/>
      <c r="N154" s="456" t="s">
        <v>20</v>
      </c>
      <c r="O154" s="499">
        <v>30</v>
      </c>
      <c r="P154" s="499">
        <v>9</v>
      </c>
      <c r="Q154" s="456" t="s">
        <v>30</v>
      </c>
      <c r="R154" s="457" t="s">
        <v>567</v>
      </c>
      <c r="S154" s="457" t="s">
        <v>967</v>
      </c>
      <c r="T154" s="457" t="s">
        <v>1083</v>
      </c>
      <c r="V154" s="445"/>
    </row>
    <row r="155" spans="1:24" ht="23.25">
      <c r="A155" s="456">
        <f t="shared" si="5"/>
        <v>17</v>
      </c>
      <c r="B155" s="457" t="s">
        <v>1248</v>
      </c>
      <c r="C155" s="456" t="s">
        <v>17</v>
      </c>
      <c r="D155" s="458" t="s">
        <v>522</v>
      </c>
      <c r="E155" s="456" t="s">
        <v>18</v>
      </c>
      <c r="F155" s="458" t="s">
        <v>1101</v>
      </c>
      <c r="G155" s="456" t="s">
        <v>496</v>
      </c>
      <c r="H155" s="456"/>
      <c r="I155" s="456" t="s">
        <v>27</v>
      </c>
      <c r="J155" s="456" t="s">
        <v>1054</v>
      </c>
      <c r="K155" s="456"/>
      <c r="L155" s="463">
        <v>273</v>
      </c>
      <c r="M155" s="463"/>
      <c r="N155" s="456" t="s">
        <v>20</v>
      </c>
      <c r="O155" s="499">
        <v>30</v>
      </c>
      <c r="P155" s="499">
        <v>9</v>
      </c>
      <c r="Q155" s="456" t="s">
        <v>30</v>
      </c>
      <c r="R155" s="457" t="s">
        <v>567</v>
      </c>
      <c r="S155" s="457" t="s">
        <v>1064</v>
      </c>
      <c r="T155" s="457"/>
      <c r="V155" s="445"/>
    </row>
    <row r="156" spans="1:24" ht="23.25">
      <c r="A156" s="456">
        <f t="shared" si="5"/>
        <v>18</v>
      </c>
      <c r="B156" s="466" t="s">
        <v>1202</v>
      </c>
      <c r="C156" s="467" t="s">
        <v>17</v>
      </c>
      <c r="D156" s="502" t="s">
        <v>522</v>
      </c>
      <c r="E156" s="502" t="s">
        <v>18</v>
      </c>
      <c r="F156" s="502">
        <v>100</v>
      </c>
      <c r="G156" s="483" t="s">
        <v>496</v>
      </c>
      <c r="H156" s="456"/>
      <c r="I156" s="456" t="s">
        <v>27</v>
      </c>
      <c r="J156" s="456" t="s">
        <v>1054</v>
      </c>
      <c r="K156" s="456"/>
      <c r="L156" s="463">
        <v>273</v>
      </c>
      <c r="M156" s="463"/>
      <c r="N156" s="456" t="s">
        <v>20</v>
      </c>
      <c r="O156" s="499">
        <v>30</v>
      </c>
      <c r="P156" s="499">
        <v>9</v>
      </c>
      <c r="Q156" s="456" t="s">
        <v>30</v>
      </c>
      <c r="R156" s="457" t="s">
        <v>567</v>
      </c>
      <c r="S156" s="457" t="s">
        <v>1064</v>
      </c>
      <c r="T156" s="457" t="s">
        <v>940</v>
      </c>
      <c r="V156" s="445"/>
    </row>
    <row r="157" spans="1:24" s="468" customFormat="1" ht="23.25">
      <c r="A157" s="456">
        <f t="shared" si="5"/>
        <v>19</v>
      </c>
      <c r="B157" s="457" t="s">
        <v>1203</v>
      </c>
      <c r="C157" s="483" t="s">
        <v>17</v>
      </c>
      <c r="D157" s="458" t="s">
        <v>522</v>
      </c>
      <c r="E157" s="456" t="s">
        <v>18</v>
      </c>
      <c r="F157" s="458">
        <v>111</v>
      </c>
      <c r="G157" s="483" t="s">
        <v>496</v>
      </c>
      <c r="H157" s="466" t="s">
        <v>567</v>
      </c>
      <c r="I157" s="456" t="s">
        <v>27</v>
      </c>
      <c r="J157" s="456" t="s">
        <v>1054</v>
      </c>
      <c r="K157" s="505"/>
      <c r="L157" s="505"/>
      <c r="R157" s="457" t="s">
        <v>567</v>
      </c>
      <c r="S157" s="457" t="s">
        <v>1064</v>
      </c>
      <c r="T157" s="461" t="s">
        <v>1076</v>
      </c>
      <c r="X157" s="445"/>
    </row>
    <row r="158" spans="1:24" ht="23.25">
      <c r="A158" s="456">
        <f t="shared" si="5"/>
        <v>20</v>
      </c>
      <c r="B158" s="457" t="s">
        <v>1249</v>
      </c>
      <c r="C158" s="456" t="s">
        <v>17</v>
      </c>
      <c r="D158" s="458" t="s">
        <v>522</v>
      </c>
      <c r="E158" s="456" t="s">
        <v>18</v>
      </c>
      <c r="F158" s="456">
        <v>398</v>
      </c>
      <c r="G158" s="456" t="s">
        <v>496</v>
      </c>
      <c r="H158" s="456"/>
      <c r="I158" s="456" t="s">
        <v>27</v>
      </c>
      <c r="J158" s="456" t="s">
        <v>1054</v>
      </c>
      <c r="K158" s="456"/>
      <c r="L158" s="463"/>
      <c r="M158" s="463"/>
      <c r="N158" s="456"/>
      <c r="O158" s="504"/>
      <c r="P158" s="504"/>
      <c r="Q158" s="456"/>
      <c r="R158" s="457" t="s">
        <v>567</v>
      </c>
      <c r="S158" s="457" t="s">
        <v>1064</v>
      </c>
      <c r="T158" s="457" t="s">
        <v>1083</v>
      </c>
      <c r="V158" s="445"/>
    </row>
    <row r="159" spans="1:24" ht="23.25">
      <c r="A159" s="456">
        <f t="shared" si="5"/>
        <v>21</v>
      </c>
      <c r="B159" s="457" t="s">
        <v>575</v>
      </c>
      <c r="C159" s="456" t="s">
        <v>17</v>
      </c>
      <c r="D159" s="458" t="s">
        <v>522</v>
      </c>
      <c r="E159" s="456" t="s">
        <v>18</v>
      </c>
      <c r="F159" s="456">
        <v>438</v>
      </c>
      <c r="G159" s="456" t="s">
        <v>488</v>
      </c>
      <c r="H159" s="456"/>
      <c r="I159" s="456" t="s">
        <v>27</v>
      </c>
      <c r="J159" s="456" t="s">
        <v>1054</v>
      </c>
      <c r="K159" s="456"/>
      <c r="L159" s="463"/>
      <c r="M159" s="463"/>
      <c r="N159" s="456"/>
      <c r="O159" s="504"/>
      <c r="P159" s="504"/>
      <c r="Q159" s="456"/>
      <c r="R159" s="457" t="s">
        <v>567</v>
      </c>
      <c r="S159" s="457" t="s">
        <v>1064</v>
      </c>
      <c r="T159" s="457"/>
      <c r="V159" s="445"/>
    </row>
    <row r="160" spans="1:24" ht="23.25">
      <c r="A160" s="456">
        <f t="shared" si="5"/>
        <v>22</v>
      </c>
      <c r="B160" s="507" t="s">
        <v>1310</v>
      </c>
      <c r="C160" s="467" t="s">
        <v>17</v>
      </c>
      <c r="D160" s="502" t="s">
        <v>522</v>
      </c>
      <c r="E160" s="483" t="s">
        <v>18</v>
      </c>
      <c r="F160" s="483">
        <v>538</v>
      </c>
      <c r="G160" s="483" t="s">
        <v>496</v>
      </c>
      <c r="H160" s="456"/>
      <c r="I160" s="456" t="s">
        <v>27</v>
      </c>
      <c r="J160" s="456" t="s">
        <v>1054</v>
      </c>
      <c r="K160" s="456"/>
      <c r="L160" s="463">
        <v>273</v>
      </c>
      <c r="M160" s="463"/>
      <c r="N160" s="456" t="s">
        <v>20</v>
      </c>
      <c r="O160" s="499">
        <v>30</v>
      </c>
      <c r="P160" s="499">
        <v>9</v>
      </c>
      <c r="Q160" s="456" t="s">
        <v>30</v>
      </c>
      <c r="R160" s="457" t="s">
        <v>567</v>
      </c>
      <c r="S160" s="457" t="s">
        <v>1064</v>
      </c>
      <c r="T160" s="457" t="s">
        <v>940</v>
      </c>
      <c r="V160" s="445"/>
    </row>
    <row r="161" spans="1:24" ht="23.25">
      <c r="A161" s="456">
        <f t="shared" si="5"/>
        <v>23</v>
      </c>
      <c r="B161" s="457" t="s">
        <v>1250</v>
      </c>
      <c r="C161" s="456" t="s">
        <v>17</v>
      </c>
      <c r="D161" s="458" t="s">
        <v>522</v>
      </c>
      <c r="E161" s="456" t="s">
        <v>18</v>
      </c>
      <c r="F161" s="456">
        <v>598</v>
      </c>
      <c r="G161" s="456" t="s">
        <v>496</v>
      </c>
      <c r="H161" s="456"/>
      <c r="I161" s="456" t="s">
        <v>27</v>
      </c>
      <c r="J161" s="456" t="s">
        <v>1054</v>
      </c>
      <c r="K161" s="456"/>
      <c r="L161" s="463"/>
      <c r="M161" s="463"/>
      <c r="N161" s="456"/>
      <c r="O161" s="504"/>
      <c r="P161" s="504"/>
      <c r="Q161" s="456"/>
      <c r="R161" s="457" t="s">
        <v>567</v>
      </c>
      <c r="S161" s="457" t="s">
        <v>1064</v>
      </c>
      <c r="T161" s="457"/>
      <c r="V161" s="445"/>
    </row>
    <row r="162" spans="1:24" ht="23.25">
      <c r="A162" s="456">
        <f t="shared" si="5"/>
        <v>24</v>
      </c>
      <c r="B162" s="457" t="s">
        <v>982</v>
      </c>
      <c r="C162" s="456" t="s">
        <v>17</v>
      </c>
      <c r="D162" s="458" t="s">
        <v>522</v>
      </c>
      <c r="E162" s="456" t="s">
        <v>18</v>
      </c>
      <c r="F162" s="456">
        <v>742</v>
      </c>
      <c r="G162" s="456" t="s">
        <v>488</v>
      </c>
      <c r="H162" s="456"/>
      <c r="I162" s="456" t="s">
        <v>27</v>
      </c>
      <c r="J162" s="456"/>
      <c r="K162" s="456" t="s">
        <v>1054</v>
      </c>
      <c r="L162" s="463">
        <v>299</v>
      </c>
      <c r="M162" s="463"/>
      <c r="N162" s="456" t="s">
        <v>27</v>
      </c>
      <c r="O162" s="504"/>
      <c r="P162" s="504"/>
      <c r="Q162" s="456" t="s">
        <v>30</v>
      </c>
      <c r="R162" s="457" t="s">
        <v>567</v>
      </c>
      <c r="S162" s="457" t="s">
        <v>1064</v>
      </c>
      <c r="T162" s="457" t="s">
        <v>1085</v>
      </c>
      <c r="V162" s="445"/>
    </row>
    <row r="163" spans="1:24" ht="23.25">
      <c r="A163" s="456">
        <f t="shared" si="5"/>
        <v>25</v>
      </c>
      <c r="B163" s="457" t="s">
        <v>1294</v>
      </c>
      <c r="C163" s="456" t="s">
        <v>17</v>
      </c>
      <c r="D163" s="458" t="s">
        <v>522</v>
      </c>
      <c r="E163" s="456" t="s">
        <v>18</v>
      </c>
      <c r="F163" s="456">
        <v>903</v>
      </c>
      <c r="G163" s="456" t="s">
        <v>496</v>
      </c>
      <c r="H163" s="456"/>
      <c r="I163" s="456" t="s">
        <v>27</v>
      </c>
      <c r="J163" s="456" t="s">
        <v>1054</v>
      </c>
      <c r="K163" s="456"/>
      <c r="L163" s="463"/>
      <c r="M163" s="463"/>
      <c r="N163" s="456"/>
      <c r="O163" s="504"/>
      <c r="P163" s="504"/>
      <c r="Q163" s="456"/>
      <c r="R163" s="457" t="s">
        <v>567</v>
      </c>
      <c r="S163" s="457" t="s">
        <v>1064</v>
      </c>
      <c r="T163" s="457"/>
      <c r="V163" s="445"/>
    </row>
    <row r="164" spans="1:24" ht="23.25">
      <c r="A164" s="456">
        <f t="shared" si="5"/>
        <v>26</v>
      </c>
      <c r="B164" s="457" t="s">
        <v>1295</v>
      </c>
      <c r="C164" s="456" t="s">
        <v>17</v>
      </c>
      <c r="D164" s="458" t="s">
        <v>531</v>
      </c>
      <c r="E164" s="456" t="s">
        <v>18</v>
      </c>
      <c r="F164" s="458" t="s">
        <v>1102</v>
      </c>
      <c r="G164" s="456" t="s">
        <v>488</v>
      </c>
      <c r="H164" s="456"/>
      <c r="I164" s="456" t="s">
        <v>27</v>
      </c>
      <c r="J164" s="456" t="s">
        <v>1054</v>
      </c>
      <c r="K164" s="456"/>
      <c r="L164" s="463"/>
      <c r="M164" s="463"/>
      <c r="N164" s="456"/>
      <c r="O164" s="504"/>
      <c r="P164" s="504"/>
      <c r="Q164" s="456"/>
      <c r="R164" s="457" t="s">
        <v>567</v>
      </c>
      <c r="S164" s="457" t="s">
        <v>1064</v>
      </c>
      <c r="T164" s="457"/>
      <c r="V164" s="445"/>
    </row>
    <row r="165" spans="1:24" ht="23.25">
      <c r="A165" s="456">
        <f t="shared" si="5"/>
        <v>27</v>
      </c>
      <c r="B165" s="466" t="s">
        <v>1204</v>
      </c>
      <c r="C165" s="467" t="s">
        <v>17</v>
      </c>
      <c r="D165" s="502" t="s">
        <v>531</v>
      </c>
      <c r="E165" s="483" t="s">
        <v>18</v>
      </c>
      <c r="F165" s="483">
        <v>135</v>
      </c>
      <c r="G165" s="483" t="s">
        <v>488</v>
      </c>
      <c r="H165" s="456"/>
      <c r="I165" s="456" t="s">
        <v>27</v>
      </c>
      <c r="J165" s="456" t="s">
        <v>1054</v>
      </c>
      <c r="K165" s="456"/>
      <c r="L165" s="463">
        <v>273</v>
      </c>
      <c r="M165" s="463"/>
      <c r="N165" s="456" t="s">
        <v>20</v>
      </c>
      <c r="O165" s="499">
        <v>30</v>
      </c>
      <c r="P165" s="499">
        <v>9</v>
      </c>
      <c r="Q165" s="456" t="s">
        <v>30</v>
      </c>
      <c r="R165" s="457" t="s">
        <v>567</v>
      </c>
      <c r="S165" s="457" t="s">
        <v>1064</v>
      </c>
      <c r="T165" s="457" t="s">
        <v>940</v>
      </c>
      <c r="V165" s="445"/>
    </row>
    <row r="166" spans="1:24" ht="23.25">
      <c r="A166" s="456">
        <f t="shared" si="5"/>
        <v>28</v>
      </c>
      <c r="B166" s="457" t="s">
        <v>1251</v>
      </c>
      <c r="C166" s="456" t="s">
        <v>17</v>
      </c>
      <c r="D166" s="458" t="s">
        <v>531</v>
      </c>
      <c r="E166" s="456" t="s">
        <v>18</v>
      </c>
      <c r="F166" s="456">
        <v>437</v>
      </c>
      <c r="G166" s="456" t="s">
        <v>496</v>
      </c>
      <c r="H166" s="456"/>
      <c r="I166" s="456" t="s">
        <v>27</v>
      </c>
      <c r="J166" s="456" t="s">
        <v>1054</v>
      </c>
      <c r="K166" s="456"/>
      <c r="L166" s="463"/>
      <c r="M166" s="463"/>
      <c r="N166" s="456"/>
      <c r="O166" s="504"/>
      <c r="P166" s="504"/>
      <c r="Q166" s="456"/>
      <c r="R166" s="457" t="s">
        <v>567</v>
      </c>
      <c r="S166" s="457" t="s">
        <v>967</v>
      </c>
      <c r="T166" s="457" t="s">
        <v>1173</v>
      </c>
      <c r="V166" s="445"/>
    </row>
    <row r="167" spans="1:24" s="468" customFormat="1" ht="23.25">
      <c r="A167" s="456">
        <f t="shared" si="5"/>
        <v>29</v>
      </c>
      <c r="B167" s="457" t="s">
        <v>1205</v>
      </c>
      <c r="C167" s="456" t="s">
        <v>17</v>
      </c>
      <c r="D167" s="458" t="s">
        <v>531</v>
      </c>
      <c r="E167" s="456" t="s">
        <v>18</v>
      </c>
      <c r="F167" s="456">
        <v>465</v>
      </c>
      <c r="G167" s="483" t="s">
        <v>488</v>
      </c>
      <c r="H167" s="466" t="s">
        <v>567</v>
      </c>
      <c r="I167" s="456" t="s">
        <v>27</v>
      </c>
      <c r="J167" s="456" t="s">
        <v>1054</v>
      </c>
      <c r="K167" s="505"/>
      <c r="L167" s="505"/>
      <c r="R167" s="457" t="s">
        <v>567</v>
      </c>
      <c r="S167" s="457" t="s">
        <v>1064</v>
      </c>
      <c r="T167" s="468" t="s">
        <v>1076</v>
      </c>
      <c r="X167" s="445"/>
    </row>
    <row r="168" spans="1:24" s="468" customFormat="1" ht="23.25">
      <c r="A168" s="456">
        <f t="shared" si="5"/>
        <v>30</v>
      </c>
      <c r="B168" s="457" t="s">
        <v>1206</v>
      </c>
      <c r="C168" s="456" t="s">
        <v>17</v>
      </c>
      <c r="D168" s="458" t="s">
        <v>531</v>
      </c>
      <c r="E168" s="456" t="s">
        <v>18</v>
      </c>
      <c r="F168" s="456">
        <v>544</v>
      </c>
      <c r="G168" s="483" t="s">
        <v>488</v>
      </c>
      <c r="H168" s="466" t="s">
        <v>567</v>
      </c>
      <c r="I168" s="456" t="s">
        <v>27</v>
      </c>
      <c r="J168" s="456" t="s">
        <v>1054</v>
      </c>
      <c r="K168" s="505"/>
      <c r="L168" s="505"/>
      <c r="R168" s="457" t="s">
        <v>567</v>
      </c>
      <c r="S168" s="457" t="s">
        <v>1064</v>
      </c>
      <c r="T168" s="468" t="s">
        <v>1076</v>
      </c>
      <c r="X168" s="445"/>
    </row>
    <row r="169" spans="1:24" ht="23.25">
      <c r="A169" s="456">
        <f t="shared" si="5"/>
        <v>31</v>
      </c>
      <c r="B169" s="457" t="s">
        <v>58</v>
      </c>
      <c r="C169" s="456" t="s">
        <v>17</v>
      </c>
      <c r="D169" s="458" t="s">
        <v>531</v>
      </c>
      <c r="E169" s="456" t="s">
        <v>18</v>
      </c>
      <c r="F169" s="456">
        <v>588</v>
      </c>
      <c r="G169" s="456" t="s">
        <v>496</v>
      </c>
      <c r="H169" s="456"/>
      <c r="I169" s="456" t="s">
        <v>27</v>
      </c>
      <c r="J169" s="456" t="s">
        <v>1054</v>
      </c>
      <c r="K169" s="456"/>
      <c r="L169" s="463"/>
      <c r="M169" s="463"/>
      <c r="N169" s="456"/>
      <c r="O169" s="504"/>
      <c r="P169" s="504"/>
      <c r="Q169" s="456"/>
      <c r="R169" s="457" t="s">
        <v>567</v>
      </c>
      <c r="S169" s="457" t="s">
        <v>1064</v>
      </c>
      <c r="T169" s="457"/>
      <c r="V169" s="445"/>
    </row>
    <row r="170" spans="1:24" s="468" customFormat="1" ht="23.25">
      <c r="A170" s="456">
        <f t="shared" si="5"/>
        <v>32</v>
      </c>
      <c r="B170" s="457" t="s">
        <v>1207</v>
      </c>
      <c r="C170" s="483" t="s">
        <v>17</v>
      </c>
      <c r="D170" s="458" t="s">
        <v>531</v>
      </c>
      <c r="E170" s="456" t="s">
        <v>18</v>
      </c>
      <c r="F170" s="456">
        <v>925</v>
      </c>
      <c r="G170" s="483" t="s">
        <v>496</v>
      </c>
      <c r="H170" s="466" t="s">
        <v>585</v>
      </c>
      <c r="I170" s="456" t="s">
        <v>27</v>
      </c>
      <c r="J170" s="456" t="s">
        <v>1054</v>
      </c>
      <c r="K170" s="505"/>
      <c r="L170" s="505"/>
      <c r="R170" s="457" t="s">
        <v>567</v>
      </c>
      <c r="S170" s="457" t="s">
        <v>1064</v>
      </c>
      <c r="T170" s="468" t="s">
        <v>1076</v>
      </c>
      <c r="X170" s="445"/>
    </row>
    <row r="171" spans="1:24" ht="23.25">
      <c r="A171" s="456">
        <f t="shared" si="5"/>
        <v>33</v>
      </c>
      <c r="B171" s="457" t="s">
        <v>1296</v>
      </c>
      <c r="C171" s="456" t="s">
        <v>17</v>
      </c>
      <c r="D171" s="458" t="s">
        <v>531</v>
      </c>
      <c r="E171" s="456" t="s">
        <v>18</v>
      </c>
      <c r="F171" s="456">
        <v>989</v>
      </c>
      <c r="G171" s="456" t="s">
        <v>488</v>
      </c>
      <c r="H171" s="456"/>
      <c r="I171" s="456" t="s">
        <v>27</v>
      </c>
      <c r="J171" s="456" t="s">
        <v>1054</v>
      </c>
      <c r="K171" s="456"/>
      <c r="L171" s="463"/>
      <c r="M171" s="463"/>
      <c r="N171" s="456"/>
      <c r="O171" s="504"/>
      <c r="P171" s="504"/>
      <c r="Q171" s="456"/>
      <c r="R171" s="457" t="s">
        <v>567</v>
      </c>
      <c r="S171" s="457" t="s">
        <v>1064</v>
      </c>
      <c r="T171" s="457"/>
      <c r="V171" s="445"/>
    </row>
    <row r="172" spans="1:24" ht="23.25">
      <c r="A172" s="456">
        <f t="shared" si="5"/>
        <v>34</v>
      </c>
      <c r="B172" s="445" t="s">
        <v>1171</v>
      </c>
      <c r="C172" s="456" t="s">
        <v>17</v>
      </c>
      <c r="D172" s="458" t="s">
        <v>531</v>
      </c>
      <c r="E172" s="456" t="s">
        <v>18</v>
      </c>
      <c r="F172" s="456">
        <v>989</v>
      </c>
      <c r="G172" s="456" t="s">
        <v>496</v>
      </c>
      <c r="H172" s="456"/>
      <c r="I172" s="456" t="s">
        <v>27</v>
      </c>
      <c r="J172" s="456"/>
      <c r="K172" s="456" t="s">
        <v>1054</v>
      </c>
      <c r="L172" s="463"/>
      <c r="M172" s="463"/>
      <c r="N172" s="456"/>
      <c r="O172" s="504"/>
      <c r="P172" s="504"/>
      <c r="Q172" s="456"/>
      <c r="R172" s="457" t="s">
        <v>567</v>
      </c>
      <c r="S172" s="457" t="s">
        <v>967</v>
      </c>
      <c r="T172" s="457" t="s">
        <v>1173</v>
      </c>
      <c r="V172" s="445"/>
    </row>
    <row r="173" spans="1:24" ht="23.25">
      <c r="A173" s="456">
        <f t="shared" si="5"/>
        <v>35</v>
      </c>
      <c r="B173" s="457" t="s">
        <v>982</v>
      </c>
      <c r="C173" s="456" t="s">
        <v>17</v>
      </c>
      <c r="D173" s="458" t="s">
        <v>541</v>
      </c>
      <c r="E173" s="456" t="s">
        <v>18</v>
      </c>
      <c r="F173" s="458" t="s">
        <v>1010</v>
      </c>
      <c r="G173" s="456" t="s">
        <v>488</v>
      </c>
      <c r="H173" s="456"/>
      <c r="I173" s="456" t="s">
        <v>27</v>
      </c>
      <c r="J173" s="456"/>
      <c r="K173" s="456" t="s">
        <v>1054</v>
      </c>
      <c r="L173" s="463">
        <v>70</v>
      </c>
      <c r="M173" s="463"/>
      <c r="N173" s="456" t="s">
        <v>27</v>
      </c>
      <c r="O173" s="499"/>
      <c r="P173" s="499"/>
      <c r="Q173" s="456" t="s">
        <v>30</v>
      </c>
      <c r="R173" s="457" t="s">
        <v>585</v>
      </c>
      <c r="S173" s="457" t="s">
        <v>1064</v>
      </c>
      <c r="T173" s="457" t="s">
        <v>1085</v>
      </c>
      <c r="V173" s="445"/>
    </row>
    <row r="174" spans="1:24" ht="23.25">
      <c r="A174" s="456">
        <f t="shared" si="5"/>
        <v>36</v>
      </c>
      <c r="B174" s="457" t="s">
        <v>586</v>
      </c>
      <c r="C174" s="456" t="s">
        <v>17</v>
      </c>
      <c r="D174" s="458" t="s">
        <v>541</v>
      </c>
      <c r="E174" s="456" t="s">
        <v>18</v>
      </c>
      <c r="F174" s="456">
        <v>111</v>
      </c>
      <c r="G174" s="456" t="s">
        <v>496</v>
      </c>
      <c r="H174" s="456"/>
      <c r="I174" s="456" t="s">
        <v>27</v>
      </c>
      <c r="J174" s="456" t="s">
        <v>1054</v>
      </c>
      <c r="K174" s="456"/>
      <c r="L174" s="463"/>
      <c r="M174" s="463"/>
      <c r="N174" s="456"/>
      <c r="O174" s="504"/>
      <c r="P174" s="504"/>
      <c r="Q174" s="456"/>
      <c r="R174" s="457" t="s">
        <v>585</v>
      </c>
      <c r="S174" s="457" t="s">
        <v>1064</v>
      </c>
      <c r="T174" s="457"/>
      <c r="V174" s="445"/>
    </row>
    <row r="175" spans="1:24" ht="23.25">
      <c r="A175" s="456">
        <f t="shared" si="5"/>
        <v>37</v>
      </c>
      <c r="B175" s="466" t="s">
        <v>1208</v>
      </c>
      <c r="C175" s="467" t="s">
        <v>17</v>
      </c>
      <c r="D175" s="502" t="s">
        <v>541</v>
      </c>
      <c r="E175" s="483" t="s">
        <v>18</v>
      </c>
      <c r="F175" s="502">
        <v>215</v>
      </c>
      <c r="G175" s="483" t="s">
        <v>496</v>
      </c>
      <c r="H175" s="456"/>
      <c r="I175" s="456" t="s">
        <v>27</v>
      </c>
      <c r="J175" s="456" t="s">
        <v>1054</v>
      </c>
      <c r="K175" s="456"/>
      <c r="L175" s="463">
        <v>273</v>
      </c>
      <c r="M175" s="463"/>
      <c r="N175" s="456" t="s">
        <v>20</v>
      </c>
      <c r="O175" s="499">
        <v>30</v>
      </c>
      <c r="P175" s="499">
        <v>9</v>
      </c>
      <c r="Q175" s="456" t="s">
        <v>30</v>
      </c>
      <c r="R175" s="457" t="s">
        <v>585</v>
      </c>
      <c r="S175" s="457" t="s">
        <v>1064</v>
      </c>
      <c r="T175" s="457" t="s">
        <v>940</v>
      </c>
      <c r="V175" s="445"/>
    </row>
    <row r="176" spans="1:24" ht="23.25">
      <c r="A176" s="456">
        <f t="shared" si="5"/>
        <v>38</v>
      </c>
      <c r="B176" s="457" t="s">
        <v>982</v>
      </c>
      <c r="C176" s="456" t="s">
        <v>17</v>
      </c>
      <c r="D176" s="458" t="s">
        <v>541</v>
      </c>
      <c r="E176" s="456" t="s">
        <v>18</v>
      </c>
      <c r="F176" s="456">
        <v>280</v>
      </c>
      <c r="G176" s="456" t="s">
        <v>496</v>
      </c>
      <c r="H176" s="456"/>
      <c r="I176" s="456" t="s">
        <v>27</v>
      </c>
      <c r="J176" s="456"/>
      <c r="K176" s="456" t="s">
        <v>1054</v>
      </c>
      <c r="L176" s="463"/>
      <c r="M176" s="463">
        <v>170</v>
      </c>
      <c r="N176" s="456" t="s">
        <v>27</v>
      </c>
      <c r="O176" s="504"/>
      <c r="P176" s="504"/>
      <c r="Q176" s="456" t="s">
        <v>30</v>
      </c>
      <c r="R176" s="457" t="s">
        <v>585</v>
      </c>
      <c r="S176" s="457" t="s">
        <v>1064</v>
      </c>
      <c r="T176" s="457" t="s">
        <v>1085</v>
      </c>
      <c r="V176" s="445"/>
    </row>
    <row r="177" spans="1:24" ht="23.25">
      <c r="A177" s="456">
        <f t="shared" si="5"/>
        <v>39</v>
      </c>
      <c r="B177" s="457" t="s">
        <v>982</v>
      </c>
      <c r="C177" s="456" t="s">
        <v>17</v>
      </c>
      <c r="D177" s="458" t="s">
        <v>541</v>
      </c>
      <c r="E177" s="456" t="s">
        <v>18</v>
      </c>
      <c r="F177" s="456">
        <v>335</v>
      </c>
      <c r="G177" s="456" t="s">
        <v>488</v>
      </c>
      <c r="H177" s="456"/>
      <c r="I177" s="456" t="s">
        <v>27</v>
      </c>
      <c r="J177" s="456"/>
      <c r="K177" s="456" t="s">
        <v>1054</v>
      </c>
      <c r="L177" s="463">
        <v>286</v>
      </c>
      <c r="M177" s="463"/>
      <c r="N177" s="456" t="s">
        <v>27</v>
      </c>
      <c r="O177" s="504"/>
      <c r="P177" s="504"/>
      <c r="Q177" s="456" t="s">
        <v>30</v>
      </c>
      <c r="R177" s="457" t="s">
        <v>585</v>
      </c>
      <c r="S177" s="457" t="s">
        <v>1064</v>
      </c>
      <c r="T177" s="457" t="s">
        <v>1085</v>
      </c>
      <c r="V177" s="445"/>
    </row>
    <row r="178" spans="1:24" ht="23.25">
      <c r="A178" s="456">
        <f t="shared" si="5"/>
        <v>40</v>
      </c>
      <c r="B178" s="457" t="s">
        <v>1297</v>
      </c>
      <c r="C178" s="456" t="s">
        <v>17</v>
      </c>
      <c r="D178" s="458" t="s">
        <v>541</v>
      </c>
      <c r="E178" s="456" t="s">
        <v>18</v>
      </c>
      <c r="F178" s="456">
        <v>480</v>
      </c>
      <c r="G178" s="456" t="s">
        <v>488</v>
      </c>
      <c r="H178" s="456"/>
      <c r="I178" s="456" t="s">
        <v>20</v>
      </c>
      <c r="J178" s="456" t="s">
        <v>1054</v>
      </c>
      <c r="K178" s="456"/>
      <c r="L178" s="463">
        <v>-1</v>
      </c>
      <c r="M178" s="463"/>
      <c r="N178" s="456" t="s">
        <v>20</v>
      </c>
      <c r="O178" s="499">
        <v>32</v>
      </c>
      <c r="P178" s="499">
        <v>18</v>
      </c>
      <c r="Q178" s="456" t="s">
        <v>30</v>
      </c>
      <c r="R178" s="457" t="s">
        <v>585</v>
      </c>
      <c r="S178" s="457" t="s">
        <v>1064</v>
      </c>
      <c r="T178" s="457"/>
      <c r="V178" s="445"/>
    </row>
    <row r="179" spans="1:24" ht="23.25">
      <c r="A179" s="456">
        <f t="shared" si="5"/>
        <v>41</v>
      </c>
      <c r="B179" s="457" t="s">
        <v>590</v>
      </c>
      <c r="C179" s="456" t="s">
        <v>17</v>
      </c>
      <c r="D179" s="458" t="s">
        <v>541</v>
      </c>
      <c r="E179" s="456" t="s">
        <v>18</v>
      </c>
      <c r="F179" s="456">
        <v>480</v>
      </c>
      <c r="G179" s="456" t="s">
        <v>488</v>
      </c>
      <c r="H179" s="456" t="s">
        <v>20</v>
      </c>
      <c r="I179" s="456" t="s">
        <v>20</v>
      </c>
      <c r="J179" s="456" t="s">
        <v>1054</v>
      </c>
      <c r="K179" s="456"/>
      <c r="L179" s="463">
        <v>0</v>
      </c>
      <c r="M179" s="463"/>
      <c r="N179" s="456" t="s">
        <v>20</v>
      </c>
      <c r="O179" s="499">
        <v>32</v>
      </c>
      <c r="P179" s="499">
        <v>18</v>
      </c>
      <c r="Q179" s="456" t="s">
        <v>30</v>
      </c>
      <c r="R179" s="457" t="s">
        <v>585</v>
      </c>
      <c r="S179" s="457" t="s">
        <v>967</v>
      </c>
      <c r="T179" s="457" t="s">
        <v>1083</v>
      </c>
    </row>
    <row r="180" spans="1:24" s="468" customFormat="1" ht="23.25">
      <c r="A180" s="456">
        <f t="shared" si="5"/>
        <v>42</v>
      </c>
      <c r="B180" s="466" t="s">
        <v>1209</v>
      </c>
      <c r="C180" s="483" t="s">
        <v>17</v>
      </c>
      <c r="D180" s="458" t="s">
        <v>541</v>
      </c>
      <c r="E180" s="456" t="s">
        <v>18</v>
      </c>
      <c r="F180" s="456">
        <v>590</v>
      </c>
      <c r="G180" s="483" t="s">
        <v>488</v>
      </c>
      <c r="H180" s="466" t="s">
        <v>585</v>
      </c>
      <c r="I180" s="456" t="s">
        <v>27</v>
      </c>
      <c r="J180" s="456" t="s">
        <v>1054</v>
      </c>
      <c r="K180" s="505"/>
      <c r="L180" s="505"/>
      <c r="R180" s="457" t="s">
        <v>585</v>
      </c>
      <c r="S180" s="457" t="s">
        <v>1064</v>
      </c>
      <c r="T180" s="506" t="s">
        <v>1076</v>
      </c>
      <c r="X180" s="445"/>
    </row>
    <row r="181" spans="1:24" ht="23.25">
      <c r="A181" s="456">
        <f t="shared" si="5"/>
        <v>43</v>
      </c>
      <c r="B181" s="457" t="s">
        <v>982</v>
      </c>
      <c r="C181" s="456" t="s">
        <v>17</v>
      </c>
      <c r="D181" s="458" t="s">
        <v>541</v>
      </c>
      <c r="E181" s="456" t="s">
        <v>18</v>
      </c>
      <c r="F181" s="456">
        <v>590</v>
      </c>
      <c r="G181" s="456" t="s">
        <v>496</v>
      </c>
      <c r="H181" s="456"/>
      <c r="I181" s="456" t="s">
        <v>27</v>
      </c>
      <c r="J181" s="456"/>
      <c r="K181" s="456" t="s">
        <v>1054</v>
      </c>
      <c r="L181" s="463"/>
      <c r="M181" s="463"/>
      <c r="N181" s="456"/>
      <c r="O181" s="499"/>
      <c r="P181" s="499"/>
      <c r="Q181" s="456"/>
      <c r="R181" s="457" t="s">
        <v>585</v>
      </c>
      <c r="S181" s="457" t="s">
        <v>1064</v>
      </c>
      <c r="T181" s="457" t="s">
        <v>1085</v>
      </c>
    </row>
    <row r="182" spans="1:24" ht="23.25">
      <c r="A182" s="456">
        <f t="shared" si="5"/>
        <v>44</v>
      </c>
      <c r="B182" s="457" t="s">
        <v>1298</v>
      </c>
      <c r="C182" s="456" t="s">
        <v>17</v>
      </c>
      <c r="D182" s="458" t="s">
        <v>541</v>
      </c>
      <c r="E182" s="456" t="s">
        <v>18</v>
      </c>
      <c r="F182" s="458">
        <v>664</v>
      </c>
      <c r="G182" s="456" t="s">
        <v>496</v>
      </c>
      <c r="H182" s="456" t="s">
        <v>27</v>
      </c>
      <c r="I182" s="456" t="s">
        <v>27</v>
      </c>
      <c r="J182" s="456" t="s">
        <v>1054</v>
      </c>
      <c r="K182" s="456"/>
      <c r="L182" s="463"/>
      <c r="M182" s="463">
        <v>280</v>
      </c>
      <c r="N182" s="456" t="s">
        <v>27</v>
      </c>
      <c r="O182" s="499">
        <v>12</v>
      </c>
      <c r="P182" s="499">
        <v>7</v>
      </c>
      <c r="Q182" s="456" t="s">
        <v>30</v>
      </c>
      <c r="R182" s="457" t="s">
        <v>585</v>
      </c>
      <c r="S182" s="457" t="s">
        <v>967</v>
      </c>
      <c r="T182" s="457" t="s">
        <v>1083</v>
      </c>
    </row>
    <row r="183" spans="1:24" ht="23.25">
      <c r="A183" s="456">
        <f t="shared" si="5"/>
        <v>45</v>
      </c>
      <c r="B183" s="457" t="s">
        <v>982</v>
      </c>
      <c r="C183" s="456" t="s">
        <v>17</v>
      </c>
      <c r="D183" s="458" t="s">
        <v>541</v>
      </c>
      <c r="E183" s="456" t="s">
        <v>18</v>
      </c>
      <c r="F183" s="458">
        <v>695</v>
      </c>
      <c r="G183" s="456" t="s">
        <v>496</v>
      </c>
      <c r="H183" s="456"/>
      <c r="I183" s="456" t="s">
        <v>27</v>
      </c>
      <c r="J183" s="456"/>
      <c r="K183" s="456" t="s">
        <v>1054</v>
      </c>
      <c r="L183" s="463"/>
      <c r="M183" s="463"/>
      <c r="N183" s="456"/>
      <c r="O183" s="499"/>
      <c r="P183" s="499"/>
      <c r="Q183" s="456"/>
      <c r="R183" s="457" t="s">
        <v>585</v>
      </c>
      <c r="S183" s="457" t="s">
        <v>1064</v>
      </c>
      <c r="T183" s="457" t="s">
        <v>1085</v>
      </c>
    </row>
    <row r="184" spans="1:24" ht="23.25">
      <c r="A184" s="456">
        <f t="shared" si="5"/>
        <v>46</v>
      </c>
      <c r="B184" s="457" t="s">
        <v>1299</v>
      </c>
      <c r="C184" s="456" t="s">
        <v>17</v>
      </c>
      <c r="D184" s="458" t="s">
        <v>541</v>
      </c>
      <c r="E184" s="456" t="s">
        <v>18</v>
      </c>
      <c r="F184" s="458">
        <v>695</v>
      </c>
      <c r="G184" s="456" t="s">
        <v>488</v>
      </c>
      <c r="H184" s="456" t="s">
        <v>27</v>
      </c>
      <c r="I184" s="456" t="s">
        <v>27</v>
      </c>
      <c r="J184" s="456" t="s">
        <v>1054</v>
      </c>
      <c r="K184" s="456"/>
      <c r="L184" s="463">
        <v>98</v>
      </c>
      <c r="M184" s="463"/>
      <c r="N184" s="456" t="s">
        <v>27</v>
      </c>
      <c r="O184" s="499">
        <v>10</v>
      </c>
      <c r="P184" s="499">
        <v>4</v>
      </c>
      <c r="Q184" s="456" t="s">
        <v>30</v>
      </c>
      <c r="R184" s="457" t="s">
        <v>585</v>
      </c>
      <c r="S184" s="457" t="s">
        <v>967</v>
      </c>
      <c r="T184" s="457" t="s">
        <v>1083</v>
      </c>
    </row>
    <row r="185" spans="1:24" ht="23.25">
      <c r="A185" s="456">
        <f t="shared" si="5"/>
        <v>47</v>
      </c>
      <c r="B185" s="457" t="s">
        <v>1125</v>
      </c>
      <c r="C185" s="456" t="s">
        <v>17</v>
      </c>
      <c r="D185" s="458" t="s">
        <v>541</v>
      </c>
      <c r="E185" s="456" t="s">
        <v>18</v>
      </c>
      <c r="F185" s="458">
        <v>798</v>
      </c>
      <c r="G185" s="456" t="s">
        <v>496</v>
      </c>
      <c r="H185" s="456" t="s">
        <v>27</v>
      </c>
      <c r="I185" s="456" t="s">
        <v>27</v>
      </c>
      <c r="J185" s="456" t="s">
        <v>1054</v>
      </c>
      <c r="K185" s="456"/>
      <c r="L185" s="463"/>
      <c r="M185" s="463">
        <v>350</v>
      </c>
      <c r="N185" s="456" t="s">
        <v>27</v>
      </c>
      <c r="O185" s="499">
        <v>16</v>
      </c>
      <c r="P185" s="499">
        <v>8</v>
      </c>
      <c r="Q185" s="456" t="s">
        <v>30</v>
      </c>
      <c r="R185" s="457" t="s">
        <v>585</v>
      </c>
      <c r="S185" s="457" t="s">
        <v>967</v>
      </c>
      <c r="T185" s="457" t="s">
        <v>1083</v>
      </c>
    </row>
    <row r="186" spans="1:24" ht="23.25">
      <c r="A186" s="456">
        <f t="shared" si="5"/>
        <v>48</v>
      </c>
      <c r="B186" s="457" t="s">
        <v>982</v>
      </c>
      <c r="C186" s="456" t="s">
        <v>17</v>
      </c>
      <c r="D186" s="458" t="s">
        <v>541</v>
      </c>
      <c r="E186" s="456" t="s">
        <v>18</v>
      </c>
      <c r="F186" s="458">
        <v>798</v>
      </c>
      <c r="G186" s="456" t="s">
        <v>488</v>
      </c>
      <c r="H186" s="463">
        <v>100</v>
      </c>
      <c r="I186" s="456" t="s">
        <v>27</v>
      </c>
      <c r="J186" s="456"/>
      <c r="K186" s="499"/>
      <c r="L186" s="499"/>
      <c r="M186" s="456"/>
      <c r="N186" s="463"/>
      <c r="O186" s="463"/>
      <c r="P186" s="456"/>
      <c r="Q186" s="499"/>
      <c r="R186" s="457" t="s">
        <v>585</v>
      </c>
      <c r="S186" s="457" t="s">
        <v>1064</v>
      </c>
      <c r="T186" s="457"/>
      <c r="U186" s="457"/>
      <c r="V186" s="445"/>
    </row>
    <row r="187" spans="1:24" ht="23.25">
      <c r="A187" s="456">
        <f t="shared" si="5"/>
        <v>49</v>
      </c>
      <c r="B187" s="457" t="s">
        <v>600</v>
      </c>
      <c r="C187" s="456" t="s">
        <v>17</v>
      </c>
      <c r="D187" s="458" t="s">
        <v>596</v>
      </c>
      <c r="E187" s="456" t="s">
        <v>18</v>
      </c>
      <c r="F187" s="458" t="s">
        <v>572</v>
      </c>
      <c r="G187" s="456" t="s">
        <v>496</v>
      </c>
      <c r="H187" s="456" t="s">
        <v>27</v>
      </c>
      <c r="I187" s="456" t="s">
        <v>27</v>
      </c>
      <c r="J187" s="456" t="s">
        <v>1054</v>
      </c>
      <c r="K187" s="456"/>
      <c r="L187" s="463"/>
      <c r="M187" s="463">
        <v>247</v>
      </c>
      <c r="N187" s="456" t="s">
        <v>27</v>
      </c>
      <c r="O187" s="499">
        <v>19</v>
      </c>
      <c r="P187" s="499">
        <v>12</v>
      </c>
      <c r="Q187" s="456" t="s">
        <v>30</v>
      </c>
      <c r="R187" s="457" t="s">
        <v>598</v>
      </c>
      <c r="S187" s="457" t="s">
        <v>967</v>
      </c>
      <c r="T187" s="457" t="s">
        <v>1083</v>
      </c>
    </row>
    <row r="188" spans="1:24" s="468" customFormat="1" ht="23.25">
      <c r="A188" s="456">
        <f t="shared" si="5"/>
        <v>50</v>
      </c>
      <c r="B188" s="500" t="s">
        <v>1259</v>
      </c>
      <c r="C188" s="456" t="s">
        <v>17</v>
      </c>
      <c r="D188" s="458" t="s">
        <v>596</v>
      </c>
      <c r="E188" s="456" t="s">
        <v>18</v>
      </c>
      <c r="F188" s="458">
        <v>252</v>
      </c>
      <c r="G188" s="456" t="s">
        <v>488</v>
      </c>
      <c r="H188" s="456" t="s">
        <v>27</v>
      </c>
      <c r="I188" s="456" t="s">
        <v>27</v>
      </c>
      <c r="J188" s="456" t="s">
        <v>1054</v>
      </c>
      <c r="K188" s="456"/>
      <c r="L188" s="463"/>
      <c r="M188" s="463">
        <v>247</v>
      </c>
      <c r="N188" s="456" t="s">
        <v>27</v>
      </c>
      <c r="O188" s="499">
        <v>19</v>
      </c>
      <c r="P188" s="499">
        <v>12</v>
      </c>
      <c r="Q188" s="456" t="s">
        <v>30</v>
      </c>
      <c r="R188" s="457" t="s">
        <v>598</v>
      </c>
      <c r="S188" s="457" t="s">
        <v>967</v>
      </c>
      <c r="T188" s="457" t="s">
        <v>1161</v>
      </c>
      <c r="X188" s="445"/>
    </row>
    <row r="189" spans="1:24" ht="23.25">
      <c r="A189" s="456">
        <f t="shared" si="5"/>
        <v>51</v>
      </c>
      <c r="B189" s="457" t="s">
        <v>1162</v>
      </c>
      <c r="C189" s="456" t="s">
        <v>17</v>
      </c>
      <c r="D189" s="502" t="s">
        <v>607</v>
      </c>
      <c r="E189" s="483" t="s">
        <v>18</v>
      </c>
      <c r="F189" s="483">
        <v>610</v>
      </c>
      <c r="G189" s="483" t="s">
        <v>496</v>
      </c>
      <c r="H189" s="463"/>
      <c r="I189" s="456" t="s">
        <v>27</v>
      </c>
      <c r="J189" s="456" t="s">
        <v>1054</v>
      </c>
      <c r="K189" s="499"/>
      <c r="L189" s="499">
        <v>12</v>
      </c>
      <c r="M189" s="456" t="s">
        <v>48</v>
      </c>
      <c r="N189" s="456" t="s">
        <v>27</v>
      </c>
      <c r="O189" s="499">
        <v>19</v>
      </c>
      <c r="P189" s="499">
        <v>12</v>
      </c>
      <c r="Q189" s="456" t="s">
        <v>30</v>
      </c>
      <c r="R189" s="457" t="s">
        <v>598</v>
      </c>
      <c r="S189" s="457" t="s">
        <v>967</v>
      </c>
      <c r="T189" s="457" t="s">
        <v>1163</v>
      </c>
      <c r="U189" s="446"/>
      <c r="V189" s="445"/>
    </row>
    <row r="190" spans="1:24" ht="23.25">
      <c r="A190" s="456">
        <f t="shared" si="5"/>
        <v>52</v>
      </c>
      <c r="B190" s="500" t="s">
        <v>1181</v>
      </c>
      <c r="C190" s="456" t="s">
        <v>17</v>
      </c>
      <c r="D190" s="502" t="s">
        <v>607</v>
      </c>
      <c r="E190" s="483" t="s">
        <v>18</v>
      </c>
      <c r="F190" s="483">
        <v>950</v>
      </c>
      <c r="G190" s="483" t="s">
        <v>496</v>
      </c>
      <c r="H190" s="463"/>
      <c r="I190" s="456" t="s">
        <v>27</v>
      </c>
      <c r="J190" s="456" t="s">
        <v>1054</v>
      </c>
      <c r="K190" s="499"/>
      <c r="L190" s="499">
        <v>12</v>
      </c>
      <c r="M190" s="456" t="s">
        <v>48</v>
      </c>
      <c r="N190" s="456" t="s">
        <v>27</v>
      </c>
      <c r="O190" s="499">
        <v>19</v>
      </c>
      <c r="P190" s="499">
        <v>12</v>
      </c>
      <c r="Q190" s="456" t="s">
        <v>30</v>
      </c>
      <c r="R190" s="457" t="s">
        <v>615</v>
      </c>
      <c r="S190" s="457" t="s">
        <v>1064</v>
      </c>
      <c r="T190" s="457"/>
      <c r="U190" s="446"/>
      <c r="V190" s="445"/>
    </row>
    <row r="191" spans="1:24" ht="23.25">
      <c r="A191" s="456">
        <f t="shared" si="5"/>
        <v>53</v>
      </c>
      <c r="B191" s="457" t="s">
        <v>998</v>
      </c>
      <c r="C191" s="456" t="s">
        <v>17</v>
      </c>
      <c r="D191" s="458" t="s">
        <v>614</v>
      </c>
      <c r="E191" s="456" t="s">
        <v>18</v>
      </c>
      <c r="F191" s="456">
        <v>400</v>
      </c>
      <c r="G191" s="456" t="s">
        <v>496</v>
      </c>
      <c r="H191" s="456"/>
      <c r="I191" s="456" t="s">
        <v>27</v>
      </c>
      <c r="J191" s="456"/>
      <c r="K191" s="456" t="s">
        <v>1054</v>
      </c>
      <c r="L191" s="463"/>
      <c r="M191" s="463">
        <v>2249</v>
      </c>
      <c r="N191" s="456" t="s">
        <v>27</v>
      </c>
      <c r="O191" s="457"/>
      <c r="P191" s="457"/>
      <c r="Q191" s="456" t="s">
        <v>30</v>
      </c>
      <c r="R191" s="457" t="s">
        <v>615</v>
      </c>
      <c r="S191" s="457" t="s">
        <v>1064</v>
      </c>
      <c r="T191" s="457" t="s">
        <v>1085</v>
      </c>
    </row>
    <row r="192" spans="1:24" ht="23.25">
      <c r="A192" s="456">
        <f t="shared" si="5"/>
        <v>54</v>
      </c>
      <c r="B192" s="466" t="s">
        <v>1210</v>
      </c>
      <c r="C192" s="467" t="s">
        <v>17</v>
      </c>
      <c r="D192" s="502" t="s">
        <v>614</v>
      </c>
      <c r="E192" s="483" t="s">
        <v>18</v>
      </c>
      <c r="F192" s="483">
        <v>490</v>
      </c>
      <c r="G192" s="483" t="s">
        <v>496</v>
      </c>
      <c r="H192" s="456"/>
      <c r="I192" s="456" t="s">
        <v>27</v>
      </c>
      <c r="J192" s="456" t="s">
        <v>1054</v>
      </c>
      <c r="K192" s="456"/>
      <c r="L192" s="463"/>
      <c r="M192" s="463"/>
      <c r="N192" s="456"/>
      <c r="O192" s="457"/>
      <c r="P192" s="457"/>
      <c r="Q192" s="456"/>
      <c r="R192" s="457" t="s">
        <v>615</v>
      </c>
      <c r="S192" s="457" t="s">
        <v>1064</v>
      </c>
      <c r="T192" s="457" t="s">
        <v>940</v>
      </c>
    </row>
    <row r="193" spans="1:24" ht="23.25">
      <c r="A193" s="456">
        <f t="shared" si="5"/>
        <v>55</v>
      </c>
      <c r="B193" s="457" t="s">
        <v>998</v>
      </c>
      <c r="C193" s="456" t="s">
        <v>17</v>
      </c>
      <c r="D193" s="458" t="s">
        <v>614</v>
      </c>
      <c r="E193" s="456" t="s">
        <v>18</v>
      </c>
      <c r="F193" s="456">
        <v>536</v>
      </c>
      <c r="G193" s="456" t="s">
        <v>488</v>
      </c>
      <c r="H193" s="456"/>
      <c r="I193" s="456" t="s">
        <v>27</v>
      </c>
      <c r="J193" s="456"/>
      <c r="K193" s="456" t="s">
        <v>1054</v>
      </c>
      <c r="L193" s="463">
        <v>158</v>
      </c>
      <c r="M193" s="463"/>
      <c r="N193" s="456" t="s">
        <v>27</v>
      </c>
      <c r="O193" s="457"/>
      <c r="P193" s="457"/>
      <c r="Q193" s="456" t="s">
        <v>30</v>
      </c>
      <c r="R193" s="457" t="s">
        <v>615</v>
      </c>
      <c r="S193" s="457" t="s">
        <v>1064</v>
      </c>
      <c r="T193" s="457" t="s">
        <v>1085</v>
      </c>
    </row>
    <row r="194" spans="1:24" s="468" customFormat="1" ht="23.25">
      <c r="A194" s="456">
        <f t="shared" si="5"/>
        <v>56</v>
      </c>
      <c r="B194" s="457" t="s">
        <v>1211</v>
      </c>
      <c r="C194" s="483" t="s">
        <v>17</v>
      </c>
      <c r="D194" s="458" t="s">
        <v>614</v>
      </c>
      <c r="E194" s="456" t="s">
        <v>18</v>
      </c>
      <c r="F194" s="456">
        <v>583</v>
      </c>
      <c r="G194" s="483" t="s">
        <v>496</v>
      </c>
      <c r="H194" s="466" t="s">
        <v>615</v>
      </c>
      <c r="I194" s="456" t="s">
        <v>27</v>
      </c>
      <c r="J194" s="456" t="s">
        <v>1054</v>
      </c>
      <c r="K194" s="505"/>
      <c r="L194" s="505"/>
      <c r="R194" s="457" t="s">
        <v>615</v>
      </c>
      <c r="S194" s="457" t="s">
        <v>1064</v>
      </c>
      <c r="T194" s="461" t="s">
        <v>1076</v>
      </c>
      <c r="X194" s="445"/>
    </row>
    <row r="195" spans="1:24" ht="23.25">
      <c r="A195" s="456">
        <f t="shared" si="5"/>
        <v>57</v>
      </c>
      <c r="B195" s="457" t="s">
        <v>998</v>
      </c>
      <c r="C195" s="456" t="s">
        <v>17</v>
      </c>
      <c r="D195" s="458" t="s">
        <v>614</v>
      </c>
      <c r="E195" s="456" t="s">
        <v>18</v>
      </c>
      <c r="F195" s="456">
        <v>633</v>
      </c>
      <c r="G195" s="456" t="s">
        <v>488</v>
      </c>
      <c r="H195" s="456"/>
      <c r="I195" s="456" t="s">
        <v>27</v>
      </c>
      <c r="J195" s="456"/>
      <c r="K195" s="456" t="s">
        <v>1054</v>
      </c>
      <c r="L195" s="463">
        <v>100</v>
      </c>
      <c r="M195" s="463"/>
      <c r="N195" s="456" t="s">
        <v>27</v>
      </c>
      <c r="O195" s="457"/>
      <c r="P195" s="457"/>
      <c r="Q195" s="456" t="s">
        <v>30</v>
      </c>
      <c r="R195" s="457" t="s">
        <v>615</v>
      </c>
      <c r="S195" s="457" t="s">
        <v>1064</v>
      </c>
      <c r="T195" s="457" t="s">
        <v>1085</v>
      </c>
    </row>
    <row r="196" spans="1:24" ht="23.25">
      <c r="A196" s="456">
        <f t="shared" si="5"/>
        <v>58</v>
      </c>
      <c r="B196" s="457" t="s">
        <v>998</v>
      </c>
      <c r="C196" s="456" t="s">
        <v>17</v>
      </c>
      <c r="D196" s="458" t="s">
        <v>614</v>
      </c>
      <c r="E196" s="456" t="s">
        <v>18</v>
      </c>
      <c r="F196" s="456">
        <v>928</v>
      </c>
      <c r="G196" s="456" t="s">
        <v>496</v>
      </c>
      <c r="H196" s="456"/>
      <c r="I196" s="456" t="s">
        <v>27</v>
      </c>
      <c r="J196" s="456"/>
      <c r="K196" s="456" t="s">
        <v>1054</v>
      </c>
      <c r="L196" s="463"/>
      <c r="M196" s="463">
        <v>142</v>
      </c>
      <c r="N196" s="456" t="s">
        <v>27</v>
      </c>
      <c r="O196" s="456"/>
      <c r="P196" s="456"/>
      <c r="Q196" s="456" t="s">
        <v>30</v>
      </c>
      <c r="R196" s="457" t="s">
        <v>615</v>
      </c>
      <c r="S196" s="457" t="s">
        <v>1064</v>
      </c>
      <c r="T196" s="457" t="s">
        <v>1085</v>
      </c>
    </row>
    <row r="197" spans="1:24" ht="93">
      <c r="A197" s="456">
        <f t="shared" si="5"/>
        <v>59</v>
      </c>
      <c r="B197" s="457" t="s">
        <v>1281</v>
      </c>
      <c r="C197" s="456" t="s">
        <v>17</v>
      </c>
      <c r="D197" s="458" t="s">
        <v>614</v>
      </c>
      <c r="E197" s="456" t="s">
        <v>18</v>
      </c>
      <c r="F197" s="458">
        <v>1023</v>
      </c>
      <c r="G197" s="456" t="s">
        <v>488</v>
      </c>
      <c r="H197" s="456" t="s">
        <v>27</v>
      </c>
      <c r="I197" s="456" t="s">
        <v>27</v>
      </c>
      <c r="J197" s="456" t="s">
        <v>1054</v>
      </c>
      <c r="K197" s="456"/>
      <c r="L197" s="463">
        <v>280</v>
      </c>
      <c r="M197" s="463"/>
      <c r="N197" s="456" t="s">
        <v>27</v>
      </c>
      <c r="O197" s="499">
        <v>10</v>
      </c>
      <c r="P197" s="499">
        <v>5.5</v>
      </c>
      <c r="Q197" s="456" t="s">
        <v>30</v>
      </c>
      <c r="R197" s="457" t="s">
        <v>615</v>
      </c>
      <c r="S197" s="500" t="s">
        <v>1326</v>
      </c>
      <c r="T197" s="457" t="s">
        <v>1107</v>
      </c>
    </row>
    <row r="198" spans="1:24" ht="93">
      <c r="A198" s="456">
        <f t="shared" si="5"/>
        <v>60</v>
      </c>
      <c r="B198" s="457" t="s">
        <v>998</v>
      </c>
      <c r="C198" s="456" t="s">
        <v>17</v>
      </c>
      <c r="D198" s="458" t="s">
        <v>614</v>
      </c>
      <c r="E198" s="456" t="s">
        <v>18</v>
      </c>
      <c r="F198" s="458">
        <v>1023</v>
      </c>
      <c r="G198" s="456" t="s">
        <v>496</v>
      </c>
      <c r="H198" s="456"/>
      <c r="I198" s="456" t="s">
        <v>27</v>
      </c>
      <c r="J198" s="456"/>
      <c r="K198" s="456" t="s">
        <v>1054</v>
      </c>
      <c r="L198" s="463"/>
      <c r="M198" s="463">
        <v>95</v>
      </c>
      <c r="N198" s="456" t="s">
        <v>27</v>
      </c>
      <c r="O198" s="503"/>
      <c r="P198" s="503"/>
      <c r="Q198" s="456" t="s">
        <v>30</v>
      </c>
      <c r="R198" s="457" t="s">
        <v>615</v>
      </c>
      <c r="S198" s="500" t="s">
        <v>1327</v>
      </c>
      <c r="T198" s="457" t="s">
        <v>1085</v>
      </c>
    </row>
    <row r="199" spans="1:24" ht="23.25">
      <c r="A199" s="456">
        <f t="shared" ref="A199:A260" si="6">A198+1</f>
        <v>61</v>
      </c>
      <c r="B199" s="457" t="s">
        <v>998</v>
      </c>
      <c r="C199" s="456" t="s">
        <v>17</v>
      </c>
      <c r="D199" s="458" t="s">
        <v>622</v>
      </c>
      <c r="E199" s="456" t="s">
        <v>18</v>
      </c>
      <c r="F199" s="458" t="s">
        <v>1101</v>
      </c>
      <c r="G199" s="456" t="s">
        <v>496</v>
      </c>
      <c r="H199" s="463"/>
      <c r="I199" s="456" t="s">
        <v>27</v>
      </c>
      <c r="J199" s="456"/>
      <c r="K199" s="456" t="s">
        <v>1054</v>
      </c>
      <c r="L199" s="499"/>
      <c r="M199" s="456"/>
      <c r="N199" s="463"/>
      <c r="O199" s="463"/>
      <c r="P199" s="456"/>
      <c r="Q199" s="457"/>
      <c r="R199" s="457" t="s">
        <v>615</v>
      </c>
      <c r="S199" s="457" t="s">
        <v>1064</v>
      </c>
      <c r="T199" s="457"/>
      <c r="U199" s="446"/>
      <c r="V199" s="445"/>
    </row>
    <row r="200" spans="1:24" s="468" customFormat="1" ht="23.25">
      <c r="A200" s="456">
        <f t="shared" si="6"/>
        <v>62</v>
      </c>
      <c r="B200" s="475" t="s">
        <v>1300</v>
      </c>
      <c r="C200" s="456" t="s">
        <v>17</v>
      </c>
      <c r="D200" s="458" t="s">
        <v>622</v>
      </c>
      <c r="E200" s="456" t="s">
        <v>18</v>
      </c>
      <c r="F200" s="458" t="s">
        <v>597</v>
      </c>
      <c r="G200" s="483" t="s">
        <v>488</v>
      </c>
      <c r="H200" s="508" t="s">
        <v>1126</v>
      </c>
      <c r="I200" s="456" t="s">
        <v>27</v>
      </c>
      <c r="J200" s="456" t="s">
        <v>1054</v>
      </c>
      <c r="R200" s="457" t="s">
        <v>615</v>
      </c>
      <c r="S200" s="457" t="s">
        <v>1064</v>
      </c>
      <c r="T200" s="468" t="s">
        <v>940</v>
      </c>
      <c r="X200" s="445"/>
    </row>
    <row r="201" spans="1:24" ht="23.25">
      <c r="A201" s="456">
        <f t="shared" si="6"/>
        <v>63</v>
      </c>
      <c r="B201" s="457" t="s">
        <v>998</v>
      </c>
      <c r="C201" s="456" t="s">
        <v>17</v>
      </c>
      <c r="D201" s="458" t="s">
        <v>622</v>
      </c>
      <c r="E201" s="456" t="s">
        <v>18</v>
      </c>
      <c r="F201" s="456">
        <v>265</v>
      </c>
      <c r="G201" s="456" t="s">
        <v>496</v>
      </c>
      <c r="H201" s="456"/>
      <c r="I201" s="456" t="s">
        <v>27</v>
      </c>
      <c r="J201" s="456"/>
      <c r="K201" s="456" t="s">
        <v>1054</v>
      </c>
      <c r="L201" s="463"/>
      <c r="M201" s="463">
        <v>250</v>
      </c>
      <c r="N201" s="456" t="s">
        <v>27</v>
      </c>
      <c r="O201" s="456"/>
      <c r="P201" s="456"/>
      <c r="Q201" s="456" t="s">
        <v>30</v>
      </c>
      <c r="R201" s="457" t="s">
        <v>615</v>
      </c>
      <c r="S201" s="457" t="s">
        <v>1064</v>
      </c>
      <c r="T201" s="457" t="s">
        <v>1085</v>
      </c>
    </row>
    <row r="202" spans="1:24" ht="23.25">
      <c r="A202" s="456">
        <f t="shared" si="6"/>
        <v>64</v>
      </c>
      <c r="B202" s="457" t="s">
        <v>999</v>
      </c>
      <c r="C202" s="456" t="s">
        <v>17</v>
      </c>
      <c r="D202" s="458" t="s">
        <v>622</v>
      </c>
      <c r="E202" s="456" t="s">
        <v>18</v>
      </c>
      <c r="F202" s="456">
        <v>364</v>
      </c>
      <c r="G202" s="456" t="s">
        <v>488</v>
      </c>
      <c r="H202" s="456"/>
      <c r="I202" s="456" t="s">
        <v>27</v>
      </c>
      <c r="J202" s="456" t="s">
        <v>1054</v>
      </c>
      <c r="K202" s="456"/>
      <c r="L202" s="463"/>
      <c r="M202" s="463"/>
      <c r="N202" s="456"/>
      <c r="O202" s="456"/>
      <c r="P202" s="456"/>
      <c r="Q202" s="456"/>
      <c r="R202" s="457" t="s">
        <v>615</v>
      </c>
      <c r="S202" s="457" t="s">
        <v>1064</v>
      </c>
      <c r="T202" s="457"/>
    </row>
    <row r="203" spans="1:24" ht="23.25">
      <c r="A203" s="456">
        <f t="shared" si="6"/>
        <v>65</v>
      </c>
      <c r="B203" s="457" t="s">
        <v>998</v>
      </c>
      <c r="C203" s="456" t="s">
        <v>17</v>
      </c>
      <c r="D203" s="458" t="s">
        <v>622</v>
      </c>
      <c r="E203" s="456" t="s">
        <v>18</v>
      </c>
      <c r="F203" s="456">
        <v>364</v>
      </c>
      <c r="G203" s="456" t="s">
        <v>496</v>
      </c>
      <c r="H203" s="456"/>
      <c r="I203" s="456" t="s">
        <v>20</v>
      </c>
      <c r="J203" s="456"/>
      <c r="K203" s="456" t="s">
        <v>1054</v>
      </c>
      <c r="L203" s="463"/>
      <c r="M203" s="463">
        <v>84</v>
      </c>
      <c r="N203" s="456" t="s">
        <v>20</v>
      </c>
      <c r="O203" s="456"/>
      <c r="P203" s="456"/>
      <c r="Q203" s="456" t="s">
        <v>30</v>
      </c>
      <c r="R203" s="457" t="s">
        <v>615</v>
      </c>
      <c r="S203" s="457" t="s">
        <v>1064</v>
      </c>
      <c r="T203" s="457" t="s">
        <v>1085</v>
      </c>
    </row>
    <row r="204" spans="1:24" ht="23.25">
      <c r="A204" s="456">
        <f t="shared" si="6"/>
        <v>66</v>
      </c>
      <c r="B204" s="457" t="s">
        <v>998</v>
      </c>
      <c r="C204" s="456" t="s">
        <v>17</v>
      </c>
      <c r="D204" s="458" t="s">
        <v>622</v>
      </c>
      <c r="E204" s="456" t="s">
        <v>18</v>
      </c>
      <c r="F204" s="456">
        <v>432</v>
      </c>
      <c r="G204" s="456" t="s">
        <v>496</v>
      </c>
      <c r="H204" s="456"/>
      <c r="I204" s="456" t="s">
        <v>27</v>
      </c>
      <c r="J204" s="456"/>
      <c r="K204" s="456" t="s">
        <v>1054</v>
      </c>
      <c r="L204" s="463"/>
      <c r="M204" s="463">
        <v>84</v>
      </c>
      <c r="N204" s="456" t="s">
        <v>27</v>
      </c>
      <c r="O204" s="456"/>
      <c r="P204" s="456"/>
      <c r="Q204" s="456" t="s">
        <v>30</v>
      </c>
      <c r="R204" s="457" t="s">
        <v>615</v>
      </c>
      <c r="S204" s="457" t="s">
        <v>1064</v>
      </c>
      <c r="T204" s="457" t="s">
        <v>1085</v>
      </c>
    </row>
    <row r="205" spans="1:24" ht="23.25">
      <c r="A205" s="456">
        <f t="shared" si="6"/>
        <v>67</v>
      </c>
      <c r="B205" s="457" t="s">
        <v>1252</v>
      </c>
      <c r="C205" s="456" t="s">
        <v>17</v>
      </c>
      <c r="D205" s="458" t="s">
        <v>622</v>
      </c>
      <c r="E205" s="456" t="s">
        <v>18</v>
      </c>
      <c r="F205" s="456">
        <v>730</v>
      </c>
      <c r="G205" s="456" t="s">
        <v>496</v>
      </c>
      <c r="H205" s="456"/>
      <c r="I205" s="456" t="s">
        <v>27</v>
      </c>
      <c r="J205" s="456" t="s">
        <v>1054</v>
      </c>
      <c r="K205" s="456"/>
      <c r="L205" s="463"/>
      <c r="M205" s="463"/>
      <c r="N205" s="456"/>
      <c r="O205" s="456"/>
      <c r="P205" s="456"/>
      <c r="Q205" s="456"/>
      <c r="R205" s="457" t="s">
        <v>615</v>
      </c>
      <c r="S205" s="457" t="s">
        <v>1064</v>
      </c>
      <c r="T205" s="457"/>
    </row>
    <row r="206" spans="1:24" ht="23.25">
      <c r="A206" s="456">
        <f t="shared" si="6"/>
        <v>68</v>
      </c>
      <c r="B206" s="457" t="s">
        <v>1301</v>
      </c>
      <c r="C206" s="456" t="s">
        <v>17</v>
      </c>
      <c r="D206" s="458" t="s">
        <v>634</v>
      </c>
      <c r="E206" s="456" t="s">
        <v>18</v>
      </c>
      <c r="F206" s="458" t="s">
        <v>983</v>
      </c>
      <c r="G206" s="456" t="s">
        <v>488</v>
      </c>
      <c r="H206" s="456"/>
      <c r="I206" s="456" t="s">
        <v>27</v>
      </c>
      <c r="J206" s="456" t="s">
        <v>1054</v>
      </c>
      <c r="K206" s="456"/>
      <c r="L206" s="463"/>
      <c r="M206" s="463"/>
      <c r="N206" s="456"/>
      <c r="O206" s="456"/>
      <c r="P206" s="456"/>
      <c r="Q206" s="456"/>
      <c r="R206" s="457" t="s">
        <v>615</v>
      </c>
      <c r="S206" s="457" t="s">
        <v>1064</v>
      </c>
      <c r="T206" s="457"/>
    </row>
    <row r="207" spans="1:24" ht="23.25">
      <c r="A207" s="456">
        <f t="shared" si="6"/>
        <v>69</v>
      </c>
      <c r="B207" s="457" t="s">
        <v>637</v>
      </c>
      <c r="C207" s="456" t="s">
        <v>17</v>
      </c>
      <c r="D207" s="458" t="s">
        <v>634</v>
      </c>
      <c r="E207" s="456" t="s">
        <v>18</v>
      </c>
      <c r="F207" s="458" t="s">
        <v>983</v>
      </c>
      <c r="G207" s="456" t="s">
        <v>496</v>
      </c>
      <c r="H207" s="456"/>
      <c r="I207" s="456" t="s">
        <v>27</v>
      </c>
      <c r="J207" s="456" t="s">
        <v>1054</v>
      </c>
      <c r="K207" s="456"/>
      <c r="L207" s="463"/>
      <c r="M207" s="463"/>
      <c r="N207" s="456"/>
      <c r="O207" s="456"/>
      <c r="P207" s="456"/>
      <c r="Q207" s="456"/>
      <c r="R207" s="457" t="s">
        <v>615</v>
      </c>
      <c r="S207" s="457" t="s">
        <v>1064</v>
      </c>
      <c r="T207" s="457"/>
    </row>
    <row r="208" spans="1:24" ht="46.5">
      <c r="A208" s="456">
        <f t="shared" si="6"/>
        <v>70</v>
      </c>
      <c r="B208" s="509" t="s">
        <v>1238</v>
      </c>
      <c r="C208" s="456" t="s">
        <v>17</v>
      </c>
      <c r="D208" s="458" t="s">
        <v>634</v>
      </c>
      <c r="E208" s="456" t="s">
        <v>18</v>
      </c>
      <c r="F208" s="456">
        <v>296</v>
      </c>
      <c r="G208" s="456" t="s">
        <v>488</v>
      </c>
      <c r="H208" s="456" t="s">
        <v>27</v>
      </c>
      <c r="I208" s="456" t="s">
        <v>27</v>
      </c>
      <c r="J208" s="456" t="s">
        <v>1054</v>
      </c>
      <c r="K208" s="456"/>
      <c r="L208" s="463">
        <v>181</v>
      </c>
      <c r="M208" s="463"/>
      <c r="N208" s="456" t="s">
        <v>27</v>
      </c>
      <c r="O208" s="499">
        <v>12</v>
      </c>
      <c r="P208" s="499">
        <v>7</v>
      </c>
      <c r="Q208" s="456" t="s">
        <v>30</v>
      </c>
      <c r="R208" s="457" t="s">
        <v>615</v>
      </c>
      <c r="S208" s="457" t="s">
        <v>967</v>
      </c>
      <c r="T208" s="457" t="s">
        <v>1084</v>
      </c>
    </row>
    <row r="209" spans="1:22" ht="23.25">
      <c r="A209" s="456">
        <f t="shared" si="6"/>
        <v>71</v>
      </c>
      <c r="B209" s="457" t="s">
        <v>645</v>
      </c>
      <c r="C209" s="456" t="s">
        <v>17</v>
      </c>
      <c r="D209" s="458" t="s">
        <v>634</v>
      </c>
      <c r="E209" s="456" t="s">
        <v>18</v>
      </c>
      <c r="F209" s="456">
        <v>540</v>
      </c>
      <c r="G209" s="456" t="s">
        <v>488</v>
      </c>
      <c r="H209" s="456"/>
      <c r="I209" s="456" t="s">
        <v>27</v>
      </c>
      <c r="J209" s="456" t="s">
        <v>1054</v>
      </c>
      <c r="K209" s="456"/>
      <c r="L209" s="463"/>
      <c r="M209" s="463"/>
      <c r="N209" s="456"/>
      <c r="O209" s="499"/>
      <c r="P209" s="499"/>
      <c r="Q209" s="456"/>
      <c r="R209" s="457" t="s">
        <v>615</v>
      </c>
      <c r="S209" s="457" t="s">
        <v>1064</v>
      </c>
      <c r="T209" s="457"/>
    </row>
    <row r="210" spans="1:22" ht="23.25">
      <c r="A210" s="456">
        <f t="shared" si="6"/>
        <v>72</v>
      </c>
      <c r="B210" s="457" t="s">
        <v>648</v>
      </c>
      <c r="C210" s="456" t="s">
        <v>17</v>
      </c>
      <c r="D210" s="458" t="s">
        <v>634</v>
      </c>
      <c r="E210" s="456" t="s">
        <v>18</v>
      </c>
      <c r="F210" s="458">
        <v>702</v>
      </c>
      <c r="G210" s="456" t="s">
        <v>496</v>
      </c>
      <c r="H210" s="456" t="s">
        <v>27</v>
      </c>
      <c r="I210" s="456" t="s">
        <v>27</v>
      </c>
      <c r="J210" s="456" t="s">
        <v>1054</v>
      </c>
      <c r="K210" s="456"/>
      <c r="L210" s="463"/>
      <c r="M210" s="463">
        <v>398</v>
      </c>
      <c r="N210" s="456" t="s">
        <v>27</v>
      </c>
      <c r="O210" s="499">
        <v>6.5</v>
      </c>
      <c r="P210" s="499">
        <v>5.5</v>
      </c>
      <c r="Q210" s="456" t="s">
        <v>30</v>
      </c>
      <c r="R210" s="457" t="s">
        <v>615</v>
      </c>
      <c r="S210" s="457" t="s">
        <v>967</v>
      </c>
      <c r="T210" s="457" t="s">
        <v>1107</v>
      </c>
    </row>
    <row r="211" spans="1:22" ht="23.25">
      <c r="A211" s="456">
        <f t="shared" si="6"/>
        <v>73</v>
      </c>
      <c r="B211" s="457" t="s">
        <v>648</v>
      </c>
      <c r="C211" s="456" t="s">
        <v>17</v>
      </c>
      <c r="D211" s="458" t="s">
        <v>634</v>
      </c>
      <c r="E211" s="456" t="s">
        <v>18</v>
      </c>
      <c r="F211" s="458">
        <v>723</v>
      </c>
      <c r="G211" s="456" t="s">
        <v>488</v>
      </c>
      <c r="H211" s="456" t="s">
        <v>27</v>
      </c>
      <c r="I211" s="456" t="s">
        <v>27</v>
      </c>
      <c r="J211" s="456" t="s">
        <v>1054</v>
      </c>
      <c r="K211" s="456"/>
      <c r="L211" s="463">
        <v>211</v>
      </c>
      <c r="M211" s="463"/>
      <c r="N211" s="456" t="s">
        <v>27</v>
      </c>
      <c r="O211" s="499">
        <v>6.5</v>
      </c>
      <c r="P211" s="499">
        <v>5.5</v>
      </c>
      <c r="Q211" s="456" t="s">
        <v>30</v>
      </c>
      <c r="R211" s="457" t="s">
        <v>615</v>
      </c>
      <c r="S211" s="457" t="s">
        <v>967</v>
      </c>
      <c r="T211" s="457" t="s">
        <v>1107</v>
      </c>
    </row>
    <row r="212" spans="1:22" ht="23.25">
      <c r="A212" s="456">
        <f t="shared" si="6"/>
        <v>74</v>
      </c>
      <c r="B212" s="457" t="s">
        <v>652</v>
      </c>
      <c r="C212" s="456" t="s">
        <v>17</v>
      </c>
      <c r="D212" s="458" t="s">
        <v>634</v>
      </c>
      <c r="E212" s="456" t="s">
        <v>18</v>
      </c>
      <c r="F212" s="458">
        <v>986</v>
      </c>
      <c r="G212" s="456" t="s">
        <v>488</v>
      </c>
      <c r="H212" s="463">
        <v>45</v>
      </c>
      <c r="I212" s="456" t="s">
        <v>27</v>
      </c>
      <c r="J212" s="456" t="s">
        <v>1054</v>
      </c>
      <c r="K212" s="499"/>
      <c r="L212" s="499"/>
      <c r="M212" s="456"/>
      <c r="N212" s="463"/>
      <c r="O212" s="463"/>
      <c r="P212" s="456"/>
      <c r="Q212" s="457"/>
      <c r="R212" s="457" t="s">
        <v>615</v>
      </c>
      <c r="S212" s="457" t="s">
        <v>1064</v>
      </c>
      <c r="T212" s="457"/>
      <c r="U212" s="457"/>
      <c r="V212" s="445"/>
    </row>
    <row r="213" spans="1:22" ht="23.25">
      <c r="A213" s="456">
        <f t="shared" si="6"/>
        <v>75</v>
      </c>
      <c r="B213" s="457" t="s">
        <v>1212</v>
      </c>
      <c r="C213" s="456" t="s">
        <v>17</v>
      </c>
      <c r="D213" s="458" t="s">
        <v>653</v>
      </c>
      <c r="E213" s="456" t="s">
        <v>18</v>
      </c>
      <c r="F213" s="458" t="s">
        <v>483</v>
      </c>
      <c r="G213" s="456" t="s">
        <v>496</v>
      </c>
      <c r="H213" s="463"/>
      <c r="I213" s="456" t="s">
        <v>27</v>
      </c>
      <c r="J213" s="456" t="s">
        <v>1054</v>
      </c>
      <c r="K213" s="499"/>
      <c r="L213" s="499">
        <v>1.5</v>
      </c>
      <c r="M213" s="456" t="s">
        <v>26</v>
      </c>
      <c r="N213" s="463"/>
      <c r="O213" s="463">
        <v>256</v>
      </c>
      <c r="P213" s="456" t="s">
        <v>27</v>
      </c>
      <c r="Q213" s="457"/>
      <c r="R213" s="457" t="s">
        <v>615</v>
      </c>
      <c r="S213" s="478" t="s">
        <v>1064</v>
      </c>
      <c r="T213" s="457"/>
      <c r="U213" s="457"/>
      <c r="V213" s="445"/>
    </row>
    <row r="214" spans="1:22" ht="23.25">
      <c r="A214" s="456">
        <f t="shared" si="6"/>
        <v>76</v>
      </c>
      <c r="B214" s="457" t="s">
        <v>998</v>
      </c>
      <c r="C214" s="456" t="s">
        <v>17</v>
      </c>
      <c r="D214" s="458" t="s">
        <v>653</v>
      </c>
      <c r="E214" s="456" t="s">
        <v>18</v>
      </c>
      <c r="F214" s="458">
        <v>210</v>
      </c>
      <c r="G214" s="456" t="s">
        <v>488</v>
      </c>
      <c r="H214" s="456"/>
      <c r="I214" s="456" t="s">
        <v>27</v>
      </c>
      <c r="J214" s="456"/>
      <c r="K214" s="456" t="s">
        <v>1054</v>
      </c>
      <c r="L214" s="463">
        <v>140</v>
      </c>
      <c r="M214" s="463"/>
      <c r="N214" s="456" t="s">
        <v>27</v>
      </c>
      <c r="O214" s="456"/>
      <c r="P214" s="456"/>
      <c r="Q214" s="456" t="s">
        <v>30</v>
      </c>
      <c r="R214" s="457" t="s">
        <v>615</v>
      </c>
      <c r="S214" s="457" t="s">
        <v>1064</v>
      </c>
      <c r="T214" s="457" t="s">
        <v>1085</v>
      </c>
    </row>
    <row r="215" spans="1:22" ht="23.25">
      <c r="A215" s="456">
        <f t="shared" si="6"/>
        <v>77</v>
      </c>
      <c r="B215" s="457" t="s">
        <v>998</v>
      </c>
      <c r="C215" s="456" t="s">
        <v>17</v>
      </c>
      <c r="D215" s="458" t="s">
        <v>653</v>
      </c>
      <c r="E215" s="456" t="s">
        <v>18</v>
      </c>
      <c r="F215" s="458">
        <v>375</v>
      </c>
      <c r="G215" s="456" t="s">
        <v>488</v>
      </c>
      <c r="H215" s="456"/>
      <c r="I215" s="456" t="s">
        <v>27</v>
      </c>
      <c r="J215" s="456"/>
      <c r="K215" s="456" t="s">
        <v>1054</v>
      </c>
      <c r="L215" s="463">
        <v>253</v>
      </c>
      <c r="M215" s="463"/>
      <c r="N215" s="456" t="s">
        <v>27</v>
      </c>
      <c r="O215" s="456"/>
      <c r="P215" s="456"/>
      <c r="Q215" s="456" t="s">
        <v>30</v>
      </c>
      <c r="R215" s="457" t="s">
        <v>615</v>
      </c>
      <c r="S215" s="457" t="s">
        <v>1064</v>
      </c>
      <c r="T215" s="457" t="s">
        <v>1085</v>
      </c>
    </row>
    <row r="216" spans="1:22" ht="23.25">
      <c r="A216" s="456">
        <f t="shared" si="6"/>
        <v>78</v>
      </c>
      <c r="B216" s="457" t="s">
        <v>998</v>
      </c>
      <c r="C216" s="456" t="s">
        <v>17</v>
      </c>
      <c r="D216" s="458" t="s">
        <v>653</v>
      </c>
      <c r="E216" s="456" t="s">
        <v>18</v>
      </c>
      <c r="F216" s="458">
        <v>375</v>
      </c>
      <c r="G216" s="456" t="s">
        <v>496</v>
      </c>
      <c r="H216" s="456"/>
      <c r="I216" s="456" t="s">
        <v>27</v>
      </c>
      <c r="J216" s="456"/>
      <c r="K216" s="456" t="s">
        <v>1054</v>
      </c>
      <c r="L216" s="463"/>
      <c r="M216" s="463">
        <v>378</v>
      </c>
      <c r="N216" s="456" t="s">
        <v>27</v>
      </c>
      <c r="O216" s="456"/>
      <c r="P216" s="456"/>
      <c r="Q216" s="456" t="s">
        <v>30</v>
      </c>
      <c r="R216" s="457" t="s">
        <v>615</v>
      </c>
      <c r="S216" s="457" t="s">
        <v>1064</v>
      </c>
      <c r="T216" s="457" t="s">
        <v>1085</v>
      </c>
    </row>
    <row r="217" spans="1:22" ht="23.25">
      <c r="A217" s="456">
        <f t="shared" si="6"/>
        <v>79</v>
      </c>
      <c r="B217" s="457" t="s">
        <v>998</v>
      </c>
      <c r="C217" s="456" t="s">
        <v>17</v>
      </c>
      <c r="D217" s="458" t="s">
        <v>653</v>
      </c>
      <c r="E217" s="456" t="s">
        <v>18</v>
      </c>
      <c r="F217" s="458">
        <v>556</v>
      </c>
      <c r="G217" s="456" t="s">
        <v>488</v>
      </c>
      <c r="H217" s="456"/>
      <c r="I217" s="456" t="s">
        <v>27</v>
      </c>
      <c r="J217" s="456"/>
      <c r="K217" s="456" t="s">
        <v>1054</v>
      </c>
      <c r="L217" s="463">
        <v>312</v>
      </c>
      <c r="M217" s="463"/>
      <c r="N217" s="456" t="s">
        <v>27</v>
      </c>
      <c r="O217" s="456"/>
      <c r="P217" s="456"/>
      <c r="Q217" s="456" t="s">
        <v>30</v>
      </c>
      <c r="R217" s="457" t="s">
        <v>615</v>
      </c>
      <c r="S217" s="457" t="s">
        <v>1064</v>
      </c>
      <c r="T217" s="457" t="s">
        <v>1085</v>
      </c>
    </row>
    <row r="218" spans="1:22" ht="23.25">
      <c r="A218" s="456">
        <f t="shared" si="6"/>
        <v>80</v>
      </c>
      <c r="B218" s="500" t="s">
        <v>1169</v>
      </c>
      <c r="C218" s="456" t="s">
        <v>17</v>
      </c>
      <c r="D218" s="458" t="s">
        <v>653</v>
      </c>
      <c r="E218" s="456" t="s">
        <v>18</v>
      </c>
      <c r="F218" s="458">
        <v>608</v>
      </c>
      <c r="G218" s="456" t="s">
        <v>488</v>
      </c>
      <c r="H218" s="456"/>
      <c r="I218" s="456" t="s">
        <v>27</v>
      </c>
      <c r="J218" s="456"/>
      <c r="K218" s="456" t="s">
        <v>1054</v>
      </c>
      <c r="L218" s="463">
        <v>312</v>
      </c>
      <c r="M218" s="463"/>
      <c r="N218" s="456" t="s">
        <v>27</v>
      </c>
      <c r="O218" s="456"/>
      <c r="P218" s="456"/>
      <c r="Q218" s="456" t="s">
        <v>30</v>
      </c>
      <c r="R218" s="457" t="s">
        <v>615</v>
      </c>
      <c r="S218" s="457" t="s">
        <v>1064</v>
      </c>
      <c r="T218" s="457" t="s">
        <v>1164</v>
      </c>
    </row>
    <row r="219" spans="1:22" ht="23.25">
      <c r="A219" s="456">
        <f t="shared" si="6"/>
        <v>81</v>
      </c>
      <c r="B219" s="500" t="s">
        <v>1165</v>
      </c>
      <c r="C219" s="456" t="s">
        <v>17</v>
      </c>
      <c r="D219" s="458" t="s">
        <v>653</v>
      </c>
      <c r="E219" s="456" t="s">
        <v>18</v>
      </c>
      <c r="F219" s="458">
        <v>608</v>
      </c>
      <c r="G219" s="456" t="s">
        <v>496</v>
      </c>
      <c r="H219" s="456"/>
      <c r="I219" s="456" t="s">
        <v>27</v>
      </c>
      <c r="J219" s="456"/>
      <c r="K219" s="456" t="s">
        <v>1054</v>
      </c>
      <c r="L219" s="463">
        <v>312</v>
      </c>
      <c r="M219" s="463"/>
      <c r="N219" s="456" t="s">
        <v>27</v>
      </c>
      <c r="O219" s="456"/>
      <c r="P219" s="456"/>
      <c r="Q219" s="456" t="s">
        <v>30</v>
      </c>
      <c r="R219" s="457" t="s">
        <v>615</v>
      </c>
      <c r="S219" s="457" t="s">
        <v>967</v>
      </c>
      <c r="T219" s="457" t="s">
        <v>1172</v>
      </c>
    </row>
    <row r="220" spans="1:22" ht="23.25">
      <c r="A220" s="456">
        <f t="shared" si="6"/>
        <v>82</v>
      </c>
      <c r="B220" s="457" t="s">
        <v>998</v>
      </c>
      <c r="C220" s="456" t="s">
        <v>17</v>
      </c>
      <c r="D220" s="458" t="s">
        <v>653</v>
      </c>
      <c r="E220" s="456" t="s">
        <v>18</v>
      </c>
      <c r="F220" s="458">
        <v>860</v>
      </c>
      <c r="G220" s="456" t="s">
        <v>514</v>
      </c>
      <c r="H220" s="456"/>
      <c r="I220" s="456" t="s">
        <v>27</v>
      </c>
      <c r="J220" s="456"/>
      <c r="K220" s="456" t="s">
        <v>1054</v>
      </c>
      <c r="L220" s="463">
        <v>70</v>
      </c>
      <c r="M220" s="463"/>
      <c r="N220" s="456" t="s">
        <v>27</v>
      </c>
      <c r="O220" s="462"/>
      <c r="P220" s="462"/>
      <c r="Q220" s="456" t="s">
        <v>30</v>
      </c>
      <c r="R220" s="457" t="s">
        <v>615</v>
      </c>
      <c r="S220" s="457" t="s">
        <v>1064</v>
      </c>
      <c r="T220" s="457" t="s">
        <v>1085</v>
      </c>
    </row>
    <row r="221" spans="1:22" ht="23.25">
      <c r="A221" s="456">
        <f t="shared" si="6"/>
        <v>83</v>
      </c>
      <c r="B221" s="466" t="s">
        <v>1213</v>
      </c>
      <c r="C221" s="467" t="s">
        <v>17</v>
      </c>
      <c r="D221" s="502">
        <v>11</v>
      </c>
      <c r="E221" s="483" t="s">
        <v>18</v>
      </c>
      <c r="F221" s="502">
        <v>260</v>
      </c>
      <c r="G221" s="483" t="s">
        <v>496</v>
      </c>
      <c r="H221" s="456"/>
      <c r="I221" s="456" t="s">
        <v>27</v>
      </c>
      <c r="J221" s="456" t="s">
        <v>1054</v>
      </c>
      <c r="K221" s="456"/>
      <c r="L221" s="463"/>
      <c r="M221" s="463">
        <v>1758</v>
      </c>
      <c r="N221" s="456" t="s">
        <v>27</v>
      </c>
      <c r="O221" s="499">
        <v>3.5</v>
      </c>
      <c r="P221" s="499">
        <v>1.5</v>
      </c>
      <c r="Q221" s="456" t="s">
        <v>30</v>
      </c>
      <c r="R221" s="457" t="s">
        <v>658</v>
      </c>
      <c r="S221" s="457" t="s">
        <v>1063</v>
      </c>
      <c r="T221" s="457" t="s">
        <v>940</v>
      </c>
    </row>
    <row r="222" spans="1:22" ht="23.25">
      <c r="A222" s="456">
        <f t="shared" si="6"/>
        <v>84</v>
      </c>
      <c r="B222" s="457" t="s">
        <v>662</v>
      </c>
      <c r="C222" s="456" t="s">
        <v>17</v>
      </c>
      <c r="D222" s="456">
        <v>11</v>
      </c>
      <c r="E222" s="456" t="s">
        <v>18</v>
      </c>
      <c r="F222" s="456">
        <v>510</v>
      </c>
      <c r="G222" s="456" t="s">
        <v>488</v>
      </c>
      <c r="H222" s="456" t="s">
        <v>27</v>
      </c>
      <c r="I222" s="456" t="s">
        <v>27</v>
      </c>
      <c r="J222" s="456" t="s">
        <v>1054</v>
      </c>
      <c r="K222" s="456"/>
      <c r="L222" s="463">
        <v>1443</v>
      </c>
      <c r="M222" s="463"/>
      <c r="N222" s="456" t="s">
        <v>27</v>
      </c>
      <c r="O222" s="499">
        <v>6.5</v>
      </c>
      <c r="P222" s="499">
        <v>5.2</v>
      </c>
      <c r="Q222" s="456" t="s">
        <v>30</v>
      </c>
      <c r="R222" s="457" t="s">
        <v>658</v>
      </c>
      <c r="S222" s="457" t="s">
        <v>967</v>
      </c>
      <c r="T222" s="457" t="s">
        <v>1083</v>
      </c>
    </row>
    <row r="223" spans="1:22" ht="23.25">
      <c r="A223" s="456">
        <f t="shared" si="6"/>
        <v>85</v>
      </c>
      <c r="B223" s="457" t="s">
        <v>673</v>
      </c>
      <c r="C223" s="456" t="s">
        <v>17</v>
      </c>
      <c r="D223" s="456">
        <v>13</v>
      </c>
      <c r="E223" s="456" t="s">
        <v>18</v>
      </c>
      <c r="F223" s="458">
        <v>630</v>
      </c>
      <c r="G223" s="456" t="s">
        <v>496</v>
      </c>
      <c r="H223" s="456" t="s">
        <v>27</v>
      </c>
      <c r="I223" s="456" t="s">
        <v>27</v>
      </c>
      <c r="J223" s="456" t="s">
        <v>1054</v>
      </c>
      <c r="K223" s="456"/>
      <c r="L223" s="463"/>
      <c r="M223" s="463">
        <v>1964</v>
      </c>
      <c r="N223" s="456" t="s">
        <v>27</v>
      </c>
      <c r="O223" s="499">
        <v>6.5</v>
      </c>
      <c r="P223" s="499">
        <v>5.5</v>
      </c>
      <c r="Q223" s="456" t="s">
        <v>30</v>
      </c>
      <c r="R223" s="457" t="s">
        <v>658</v>
      </c>
      <c r="S223" s="457" t="s">
        <v>967</v>
      </c>
      <c r="T223" s="457" t="s">
        <v>1083</v>
      </c>
    </row>
    <row r="224" spans="1:22" ht="23.25">
      <c r="A224" s="456">
        <f t="shared" si="6"/>
        <v>86</v>
      </c>
      <c r="B224" s="466" t="s">
        <v>1214</v>
      </c>
      <c r="C224" s="467" t="s">
        <v>17</v>
      </c>
      <c r="D224" s="502">
        <v>15</v>
      </c>
      <c r="E224" s="483" t="s">
        <v>18</v>
      </c>
      <c r="F224" s="483">
        <v>305</v>
      </c>
      <c r="G224" s="483" t="s">
        <v>496</v>
      </c>
      <c r="H224" s="456"/>
      <c r="I224" s="456" t="s">
        <v>27</v>
      </c>
      <c r="J224" s="456" t="s">
        <v>1054</v>
      </c>
      <c r="K224" s="456"/>
      <c r="L224" s="463">
        <v>3273</v>
      </c>
      <c r="M224" s="463"/>
      <c r="N224" s="456" t="s">
        <v>27</v>
      </c>
      <c r="O224" s="499">
        <v>7.5</v>
      </c>
      <c r="P224" s="499">
        <v>5.5</v>
      </c>
      <c r="Q224" s="456" t="s">
        <v>30</v>
      </c>
      <c r="R224" s="457" t="s">
        <v>685</v>
      </c>
      <c r="S224" s="457" t="s">
        <v>1063</v>
      </c>
      <c r="T224" s="457" t="s">
        <v>1175</v>
      </c>
    </row>
    <row r="225" spans="1:20" ht="23.25">
      <c r="A225" s="456">
        <f t="shared" si="6"/>
        <v>87</v>
      </c>
      <c r="B225" s="457" t="s">
        <v>686</v>
      </c>
      <c r="C225" s="456" t="s">
        <v>17</v>
      </c>
      <c r="D225" s="458">
        <v>15</v>
      </c>
      <c r="E225" s="456" t="s">
        <v>18</v>
      </c>
      <c r="F225" s="458">
        <v>345</v>
      </c>
      <c r="G225" s="456" t="s">
        <v>488</v>
      </c>
      <c r="H225" s="456" t="s">
        <v>27</v>
      </c>
      <c r="I225" s="456" t="s">
        <v>27</v>
      </c>
      <c r="J225" s="456" t="s">
        <v>1054</v>
      </c>
      <c r="K225" s="456"/>
      <c r="L225" s="463">
        <v>1827</v>
      </c>
      <c r="M225" s="463"/>
      <c r="N225" s="456" t="s">
        <v>27</v>
      </c>
      <c r="O225" s="499">
        <v>5.5</v>
      </c>
      <c r="P225" s="499">
        <v>3.5</v>
      </c>
      <c r="Q225" s="456" t="s">
        <v>30</v>
      </c>
      <c r="R225" s="457" t="s">
        <v>681</v>
      </c>
      <c r="S225" s="457" t="s">
        <v>967</v>
      </c>
      <c r="T225" s="457" t="s">
        <v>1083</v>
      </c>
    </row>
    <row r="226" spans="1:20" ht="23.25">
      <c r="A226" s="456">
        <f t="shared" si="6"/>
        <v>88</v>
      </c>
      <c r="B226" s="457" t="s">
        <v>691</v>
      </c>
      <c r="C226" s="456" t="s">
        <v>17</v>
      </c>
      <c r="D226" s="458">
        <v>17</v>
      </c>
      <c r="E226" s="456" t="s">
        <v>18</v>
      </c>
      <c r="F226" s="456">
        <v>200</v>
      </c>
      <c r="G226" s="456" t="s">
        <v>496</v>
      </c>
      <c r="H226" s="456"/>
      <c r="I226" s="456" t="s">
        <v>27</v>
      </c>
      <c r="J226" s="456" t="s">
        <v>1054</v>
      </c>
      <c r="K226" s="456"/>
      <c r="L226" s="463"/>
      <c r="M226" s="463">
        <v>1674</v>
      </c>
      <c r="N226" s="456" t="s">
        <v>27</v>
      </c>
      <c r="O226" s="503"/>
      <c r="P226" s="503"/>
      <c r="Q226" s="456" t="s">
        <v>30</v>
      </c>
      <c r="R226" s="457" t="s">
        <v>685</v>
      </c>
      <c r="S226" s="457" t="s">
        <v>967</v>
      </c>
      <c r="T226" s="457" t="s">
        <v>1083</v>
      </c>
    </row>
    <row r="227" spans="1:20" ht="23.25">
      <c r="A227" s="456">
        <f t="shared" si="6"/>
        <v>89</v>
      </c>
      <c r="B227" s="457" t="s">
        <v>1253</v>
      </c>
      <c r="C227" s="456" t="s">
        <v>17</v>
      </c>
      <c r="D227" s="456">
        <v>18</v>
      </c>
      <c r="E227" s="456" t="s">
        <v>18</v>
      </c>
      <c r="F227" s="458">
        <v>459</v>
      </c>
      <c r="G227" s="456" t="s">
        <v>488</v>
      </c>
      <c r="H227" s="456" t="s">
        <v>27</v>
      </c>
      <c r="I227" s="456" t="s">
        <v>27</v>
      </c>
      <c r="J227" s="456" t="s">
        <v>1054</v>
      </c>
      <c r="K227" s="456"/>
      <c r="L227" s="463"/>
      <c r="M227" s="463">
        <v>1885</v>
      </c>
      <c r="N227" s="456" t="s">
        <v>27</v>
      </c>
      <c r="O227" s="499">
        <v>7.5</v>
      </c>
      <c r="P227" s="499">
        <v>5.5</v>
      </c>
      <c r="Q227" s="456" t="s">
        <v>30</v>
      </c>
      <c r="R227" s="457" t="s">
        <v>695</v>
      </c>
      <c r="S227" s="457" t="s">
        <v>1063</v>
      </c>
      <c r="T227" s="457"/>
    </row>
    <row r="228" spans="1:20" ht="23.25">
      <c r="A228" s="456">
        <f t="shared" si="6"/>
        <v>90</v>
      </c>
      <c r="B228" s="457" t="s">
        <v>696</v>
      </c>
      <c r="C228" s="456" t="s">
        <v>17</v>
      </c>
      <c r="D228" s="458">
        <v>19</v>
      </c>
      <c r="E228" s="456" t="s">
        <v>18</v>
      </c>
      <c r="F228" s="456">
        <v>245</v>
      </c>
      <c r="G228" s="456" t="s">
        <v>496</v>
      </c>
      <c r="H228" s="456" t="s">
        <v>27</v>
      </c>
      <c r="I228" s="456" t="s">
        <v>27</v>
      </c>
      <c r="J228" s="456" t="s">
        <v>1054</v>
      </c>
      <c r="K228" s="456"/>
      <c r="L228" s="463">
        <v>3273</v>
      </c>
      <c r="M228" s="463"/>
      <c r="N228" s="456" t="s">
        <v>27</v>
      </c>
      <c r="O228" s="499">
        <v>7.5</v>
      </c>
      <c r="P228" s="499">
        <v>5.5</v>
      </c>
      <c r="Q228" s="456" t="s">
        <v>30</v>
      </c>
      <c r="R228" s="457" t="s">
        <v>685</v>
      </c>
      <c r="S228" s="457" t="s">
        <v>1063</v>
      </c>
      <c r="T228" s="457"/>
    </row>
    <row r="229" spans="1:20" ht="23.25">
      <c r="A229" s="456">
        <f t="shared" si="6"/>
        <v>91</v>
      </c>
      <c r="B229" s="457" t="s">
        <v>699</v>
      </c>
      <c r="C229" s="456" t="s">
        <v>17</v>
      </c>
      <c r="D229" s="456">
        <v>19</v>
      </c>
      <c r="E229" s="456" t="s">
        <v>18</v>
      </c>
      <c r="F229" s="458">
        <v>850</v>
      </c>
      <c r="G229" s="456" t="s">
        <v>488</v>
      </c>
      <c r="H229" s="456" t="s">
        <v>27</v>
      </c>
      <c r="I229" s="456" t="s">
        <v>27</v>
      </c>
      <c r="J229" s="456" t="s">
        <v>1054</v>
      </c>
      <c r="K229" s="456"/>
      <c r="L229" s="463"/>
      <c r="M229" s="463">
        <v>2104</v>
      </c>
      <c r="N229" s="456" t="s">
        <v>27</v>
      </c>
      <c r="O229" s="499">
        <v>3.5</v>
      </c>
      <c r="P229" s="499">
        <v>1.5</v>
      </c>
      <c r="Q229" s="456" t="s">
        <v>30</v>
      </c>
      <c r="R229" s="457" t="s">
        <v>695</v>
      </c>
      <c r="S229" s="457" t="s">
        <v>967</v>
      </c>
      <c r="T229" s="457" t="s">
        <v>1083</v>
      </c>
    </row>
    <row r="230" spans="1:20" ht="23.25">
      <c r="A230" s="456">
        <f t="shared" si="6"/>
        <v>92</v>
      </c>
      <c r="B230" s="457" t="s">
        <v>705</v>
      </c>
      <c r="C230" s="456" t="s">
        <v>17</v>
      </c>
      <c r="D230" s="458">
        <v>21</v>
      </c>
      <c r="E230" s="456" t="s">
        <v>18</v>
      </c>
      <c r="F230" s="458">
        <v>230</v>
      </c>
      <c r="G230" s="456" t="s">
        <v>496</v>
      </c>
      <c r="H230" s="456" t="s">
        <v>27</v>
      </c>
      <c r="I230" s="456" t="s">
        <v>27</v>
      </c>
      <c r="J230" s="456" t="s">
        <v>1054</v>
      </c>
      <c r="K230" s="456"/>
      <c r="L230" s="463"/>
      <c r="M230" s="463">
        <v>1964</v>
      </c>
      <c r="N230" s="456" t="s">
        <v>27</v>
      </c>
      <c r="O230" s="499">
        <v>5.5</v>
      </c>
      <c r="P230" s="499">
        <v>3.5</v>
      </c>
      <c r="Q230" s="456" t="s">
        <v>30</v>
      </c>
      <c r="R230" s="457" t="s">
        <v>685</v>
      </c>
      <c r="S230" s="457" t="s">
        <v>967</v>
      </c>
      <c r="T230" s="457"/>
    </row>
    <row r="231" spans="1:20" ht="23.25">
      <c r="A231" s="456">
        <f t="shared" si="6"/>
        <v>93</v>
      </c>
      <c r="B231" s="478" t="s">
        <v>715</v>
      </c>
      <c r="C231" s="456" t="s">
        <v>17</v>
      </c>
      <c r="D231" s="458">
        <v>21</v>
      </c>
      <c r="E231" s="456" t="s">
        <v>18</v>
      </c>
      <c r="F231" s="458">
        <v>874</v>
      </c>
      <c r="G231" s="456" t="s">
        <v>514</v>
      </c>
      <c r="H231" s="456"/>
      <c r="I231" s="456" t="s">
        <v>27</v>
      </c>
      <c r="J231" s="456" t="s">
        <v>1054</v>
      </c>
      <c r="K231" s="456"/>
      <c r="L231" s="463"/>
      <c r="M231" s="463"/>
      <c r="N231" s="456"/>
      <c r="O231" s="499"/>
      <c r="P231" s="499"/>
      <c r="Q231" s="456"/>
      <c r="R231" s="478" t="s">
        <v>713</v>
      </c>
      <c r="S231" s="457" t="s">
        <v>967</v>
      </c>
      <c r="T231" s="457" t="s">
        <v>1083</v>
      </c>
    </row>
    <row r="232" spans="1:20" ht="23.25">
      <c r="A232" s="456">
        <f t="shared" si="6"/>
        <v>94</v>
      </c>
      <c r="B232" s="457" t="s">
        <v>729</v>
      </c>
      <c r="C232" s="456" t="s">
        <v>17</v>
      </c>
      <c r="D232" s="456">
        <v>23</v>
      </c>
      <c r="E232" s="456" t="s">
        <v>18</v>
      </c>
      <c r="F232" s="458">
        <v>761</v>
      </c>
      <c r="G232" s="456" t="s">
        <v>488</v>
      </c>
      <c r="H232" s="456" t="s">
        <v>27</v>
      </c>
      <c r="I232" s="456" t="s">
        <v>27</v>
      </c>
      <c r="J232" s="456" t="s">
        <v>1054</v>
      </c>
      <c r="K232" s="456"/>
      <c r="L232" s="463">
        <v>2019</v>
      </c>
      <c r="M232" s="463">
        <v>663</v>
      </c>
      <c r="N232" s="456" t="s">
        <v>27</v>
      </c>
      <c r="O232" s="499">
        <v>6.5</v>
      </c>
      <c r="P232" s="499">
        <v>5.5</v>
      </c>
      <c r="Q232" s="456" t="s">
        <v>30</v>
      </c>
      <c r="R232" s="457" t="s">
        <v>725</v>
      </c>
      <c r="S232" s="457" t="s">
        <v>967</v>
      </c>
      <c r="T232" s="457"/>
    </row>
    <row r="233" spans="1:20" ht="23.25">
      <c r="A233" s="456">
        <f t="shared" si="6"/>
        <v>95</v>
      </c>
      <c r="B233" s="466" t="s">
        <v>1329</v>
      </c>
      <c r="C233" s="456" t="s">
        <v>17</v>
      </c>
      <c r="D233" s="458">
        <v>25</v>
      </c>
      <c r="E233" s="456" t="s">
        <v>18</v>
      </c>
      <c r="F233" s="458" t="s">
        <v>1014</v>
      </c>
      <c r="G233" s="456" t="s">
        <v>496</v>
      </c>
      <c r="H233" s="456" t="s">
        <v>27</v>
      </c>
      <c r="I233" s="456" t="s">
        <v>27</v>
      </c>
      <c r="J233" s="456"/>
      <c r="K233" s="456" t="s">
        <v>1054</v>
      </c>
      <c r="L233" s="463">
        <v>1903</v>
      </c>
      <c r="M233" s="463"/>
      <c r="N233" s="456" t="s">
        <v>27</v>
      </c>
      <c r="O233" s="499">
        <v>6.5</v>
      </c>
      <c r="P233" s="499">
        <v>5.5</v>
      </c>
      <c r="Q233" s="456" t="s">
        <v>30</v>
      </c>
      <c r="R233" s="457" t="s">
        <v>725</v>
      </c>
      <c r="S233" s="457" t="s">
        <v>1063</v>
      </c>
      <c r="T233" s="457"/>
    </row>
    <row r="234" spans="1:20" ht="23.25">
      <c r="A234" s="456">
        <f t="shared" si="6"/>
        <v>96</v>
      </c>
      <c r="B234" s="457" t="s">
        <v>738</v>
      </c>
      <c r="C234" s="456" t="s">
        <v>17</v>
      </c>
      <c r="D234" s="458">
        <v>26</v>
      </c>
      <c r="E234" s="456" t="s">
        <v>18</v>
      </c>
      <c r="F234" s="458" t="s">
        <v>483</v>
      </c>
      <c r="G234" s="456" t="s">
        <v>488</v>
      </c>
      <c r="H234" s="456" t="s">
        <v>27</v>
      </c>
      <c r="I234" s="456" t="s">
        <v>27</v>
      </c>
      <c r="J234" s="456" t="s">
        <v>1054</v>
      </c>
      <c r="K234" s="456"/>
      <c r="L234" s="463"/>
      <c r="M234" s="463">
        <v>2692</v>
      </c>
      <c r="N234" s="456" t="s">
        <v>27</v>
      </c>
      <c r="O234" s="499">
        <v>5.5</v>
      </c>
      <c r="P234" s="499">
        <v>3.5</v>
      </c>
      <c r="Q234" s="456" t="s">
        <v>30</v>
      </c>
      <c r="R234" s="457" t="s">
        <v>725</v>
      </c>
      <c r="S234" s="457" t="s">
        <v>1063</v>
      </c>
      <c r="T234" s="457"/>
    </row>
    <row r="235" spans="1:20" ht="23.25">
      <c r="A235" s="456">
        <f t="shared" si="6"/>
        <v>97</v>
      </c>
      <c r="B235" s="457" t="s">
        <v>744</v>
      </c>
      <c r="C235" s="456" t="s">
        <v>17</v>
      </c>
      <c r="D235" s="458">
        <v>26</v>
      </c>
      <c r="E235" s="456" t="s">
        <v>18</v>
      </c>
      <c r="F235" s="458">
        <v>632</v>
      </c>
      <c r="G235" s="456" t="s">
        <v>496</v>
      </c>
      <c r="H235" s="456"/>
      <c r="I235" s="456" t="s">
        <v>27</v>
      </c>
      <c r="J235" s="456" t="s">
        <v>1054</v>
      </c>
      <c r="K235" s="456"/>
      <c r="L235" s="463"/>
      <c r="M235" s="463"/>
      <c r="N235" s="456"/>
      <c r="O235" s="499"/>
      <c r="P235" s="499"/>
      <c r="Q235" s="456"/>
      <c r="R235" s="457" t="s">
        <v>725</v>
      </c>
      <c r="S235" s="457" t="s">
        <v>967</v>
      </c>
      <c r="T235" s="457" t="s">
        <v>1083</v>
      </c>
    </row>
    <row r="236" spans="1:20" ht="23.25">
      <c r="A236" s="456">
        <f t="shared" si="6"/>
        <v>98</v>
      </c>
      <c r="B236" s="457" t="s">
        <v>745</v>
      </c>
      <c r="C236" s="456" t="s">
        <v>17</v>
      </c>
      <c r="D236" s="456">
        <v>26</v>
      </c>
      <c r="E236" s="456" t="s">
        <v>18</v>
      </c>
      <c r="F236" s="458">
        <v>632</v>
      </c>
      <c r="G236" s="456" t="s">
        <v>488</v>
      </c>
      <c r="H236" s="456" t="s">
        <v>27</v>
      </c>
      <c r="I236" s="456" t="s">
        <v>27</v>
      </c>
      <c r="J236" s="456" t="s">
        <v>1054</v>
      </c>
      <c r="K236" s="456"/>
      <c r="L236" s="463"/>
      <c r="M236" s="463">
        <v>2034</v>
      </c>
      <c r="N236" s="456" t="s">
        <v>27</v>
      </c>
      <c r="O236" s="499">
        <v>5.5</v>
      </c>
      <c r="P236" s="499">
        <v>3.5</v>
      </c>
      <c r="Q236" s="456" t="s">
        <v>30</v>
      </c>
      <c r="R236" s="457" t="s">
        <v>725</v>
      </c>
      <c r="S236" s="457" t="s">
        <v>967</v>
      </c>
      <c r="T236" s="457" t="s">
        <v>1083</v>
      </c>
    </row>
    <row r="237" spans="1:20" ht="23.25">
      <c r="A237" s="456">
        <f t="shared" si="6"/>
        <v>99</v>
      </c>
      <c r="B237" s="457" t="s">
        <v>752</v>
      </c>
      <c r="C237" s="456" t="s">
        <v>17</v>
      </c>
      <c r="D237" s="456">
        <v>28</v>
      </c>
      <c r="E237" s="456" t="s">
        <v>18</v>
      </c>
      <c r="F237" s="456">
        <v>525</v>
      </c>
      <c r="G237" s="456" t="s">
        <v>496</v>
      </c>
      <c r="H237" s="456" t="s">
        <v>27</v>
      </c>
      <c r="I237" s="456" t="s">
        <v>27</v>
      </c>
      <c r="J237" s="456" t="s">
        <v>1054</v>
      </c>
      <c r="K237" s="456"/>
      <c r="L237" s="463">
        <v>2823</v>
      </c>
      <c r="M237" s="463"/>
      <c r="N237" s="456" t="s">
        <v>27</v>
      </c>
      <c r="O237" s="499">
        <v>5.5</v>
      </c>
      <c r="P237" s="499">
        <v>3.5</v>
      </c>
      <c r="Q237" s="456" t="s">
        <v>30</v>
      </c>
      <c r="R237" s="457" t="s">
        <v>753</v>
      </c>
      <c r="S237" s="457" t="s">
        <v>1063</v>
      </c>
      <c r="T237" s="457"/>
    </row>
    <row r="238" spans="1:20" ht="23.25">
      <c r="A238" s="456">
        <f t="shared" si="6"/>
        <v>100</v>
      </c>
      <c r="B238" s="457" t="s">
        <v>754</v>
      </c>
      <c r="C238" s="456" t="s">
        <v>17</v>
      </c>
      <c r="D238" s="456">
        <v>28</v>
      </c>
      <c r="E238" s="456" t="s">
        <v>18</v>
      </c>
      <c r="F238" s="458">
        <v>630</v>
      </c>
      <c r="G238" s="456" t="s">
        <v>488</v>
      </c>
      <c r="H238" s="456" t="s">
        <v>27</v>
      </c>
      <c r="I238" s="456" t="s">
        <v>27</v>
      </c>
      <c r="J238" s="456" t="s">
        <v>1054</v>
      </c>
      <c r="K238" s="456"/>
      <c r="L238" s="457"/>
      <c r="M238" s="457">
        <v>1966</v>
      </c>
      <c r="N238" s="456" t="s">
        <v>27</v>
      </c>
      <c r="O238" s="499">
        <v>5.5</v>
      </c>
      <c r="P238" s="499">
        <v>3.5</v>
      </c>
      <c r="Q238" s="456" t="s">
        <v>30</v>
      </c>
      <c r="R238" s="457" t="s">
        <v>753</v>
      </c>
      <c r="S238" s="457" t="s">
        <v>967</v>
      </c>
      <c r="T238" s="457"/>
    </row>
    <row r="239" spans="1:20" ht="23.25">
      <c r="A239" s="456">
        <f t="shared" si="6"/>
        <v>101</v>
      </c>
      <c r="B239" s="457" t="s">
        <v>1048</v>
      </c>
      <c r="C239" s="456" t="s">
        <v>17</v>
      </c>
      <c r="D239" s="456">
        <v>30</v>
      </c>
      <c r="E239" s="456" t="s">
        <v>18</v>
      </c>
      <c r="F239" s="458">
        <v>475</v>
      </c>
      <c r="G239" s="456" t="s">
        <v>496</v>
      </c>
      <c r="H239" s="456" t="s">
        <v>27</v>
      </c>
      <c r="I239" s="456" t="s">
        <v>27</v>
      </c>
      <c r="J239" s="456" t="s">
        <v>1054</v>
      </c>
      <c r="K239" s="456"/>
      <c r="L239" s="463">
        <v>2046</v>
      </c>
      <c r="M239" s="463"/>
      <c r="N239" s="456" t="s">
        <v>27</v>
      </c>
      <c r="O239" s="499">
        <v>5.5</v>
      </c>
      <c r="P239" s="499">
        <v>3.5</v>
      </c>
      <c r="Q239" s="456" t="s">
        <v>30</v>
      </c>
      <c r="R239" s="457" t="s">
        <v>753</v>
      </c>
      <c r="S239" s="457" t="s">
        <v>967</v>
      </c>
      <c r="T239" s="457"/>
    </row>
    <row r="240" spans="1:20" ht="23.25">
      <c r="A240" s="456">
        <f t="shared" si="6"/>
        <v>102</v>
      </c>
      <c r="B240" s="457" t="s">
        <v>764</v>
      </c>
      <c r="C240" s="456" t="s">
        <v>17</v>
      </c>
      <c r="D240" s="458">
        <v>30</v>
      </c>
      <c r="E240" s="456" t="s">
        <v>18</v>
      </c>
      <c r="F240" s="458">
        <v>635</v>
      </c>
      <c r="G240" s="456" t="s">
        <v>488</v>
      </c>
      <c r="H240" s="456" t="s">
        <v>27</v>
      </c>
      <c r="I240" s="456" t="s">
        <v>27</v>
      </c>
      <c r="J240" s="456" t="s">
        <v>1054</v>
      </c>
      <c r="K240" s="510"/>
      <c r="L240" s="510"/>
      <c r="M240" s="462">
        <v>1925</v>
      </c>
      <c r="N240" s="456" t="s">
        <v>27</v>
      </c>
      <c r="O240" s="499">
        <v>7.5</v>
      </c>
      <c r="P240" s="499">
        <v>5.5</v>
      </c>
      <c r="Q240" s="456" t="s">
        <v>30</v>
      </c>
      <c r="R240" s="457" t="s">
        <v>753</v>
      </c>
      <c r="S240" s="457" t="s">
        <v>967</v>
      </c>
      <c r="T240" s="457"/>
    </row>
    <row r="241" spans="1:24" ht="23.25">
      <c r="A241" s="456">
        <f t="shared" si="6"/>
        <v>103</v>
      </c>
      <c r="B241" s="478" t="s">
        <v>768</v>
      </c>
      <c r="C241" s="456" t="s">
        <v>17</v>
      </c>
      <c r="D241" s="458">
        <v>30</v>
      </c>
      <c r="E241" s="456" t="s">
        <v>18</v>
      </c>
      <c r="F241" s="458">
        <v>900</v>
      </c>
      <c r="G241" s="456" t="s">
        <v>496</v>
      </c>
      <c r="H241" s="456"/>
      <c r="I241" s="456" t="s">
        <v>27</v>
      </c>
      <c r="J241" s="456" t="s">
        <v>1054</v>
      </c>
      <c r="K241" s="510"/>
      <c r="L241" s="510"/>
      <c r="M241" s="462"/>
      <c r="N241" s="456"/>
      <c r="O241" s="499"/>
      <c r="P241" s="499"/>
      <c r="Q241" s="456"/>
      <c r="R241" s="457" t="s">
        <v>753</v>
      </c>
      <c r="S241" s="457" t="s">
        <v>967</v>
      </c>
      <c r="T241" s="457" t="s">
        <v>1083</v>
      </c>
    </row>
    <row r="242" spans="1:24" ht="23.25">
      <c r="A242" s="456">
        <f t="shared" si="6"/>
        <v>104</v>
      </c>
      <c r="B242" s="478" t="s">
        <v>1216</v>
      </c>
      <c r="C242" s="456" t="s">
        <v>17</v>
      </c>
      <c r="D242" s="456">
        <v>32</v>
      </c>
      <c r="E242" s="456" t="s">
        <v>18</v>
      </c>
      <c r="F242" s="483">
        <v>853</v>
      </c>
      <c r="G242" s="456" t="s">
        <v>488</v>
      </c>
      <c r="H242" s="456"/>
      <c r="I242" s="456" t="s">
        <v>27</v>
      </c>
      <c r="J242" s="456" t="s">
        <v>1054</v>
      </c>
      <c r="K242" s="456"/>
      <c r="L242" s="463"/>
      <c r="M242" s="463"/>
      <c r="N242" s="456"/>
      <c r="O242" s="499"/>
      <c r="P242" s="499"/>
      <c r="Q242" s="456"/>
      <c r="R242" s="457" t="s">
        <v>753</v>
      </c>
      <c r="S242" s="457" t="s">
        <v>1063</v>
      </c>
      <c r="T242" s="457" t="s">
        <v>1076</v>
      </c>
    </row>
    <row r="243" spans="1:24" s="468" customFormat="1" ht="23.25">
      <c r="A243" s="456">
        <f t="shared" si="6"/>
        <v>105</v>
      </c>
      <c r="B243" s="466" t="s">
        <v>1217</v>
      </c>
      <c r="C243" s="483" t="s">
        <v>17</v>
      </c>
      <c r="D243" s="456">
        <v>33</v>
      </c>
      <c r="E243" s="456" t="s">
        <v>18</v>
      </c>
      <c r="F243" s="456">
        <v>175</v>
      </c>
      <c r="G243" s="483" t="s">
        <v>496</v>
      </c>
      <c r="H243" s="466" t="s">
        <v>779</v>
      </c>
      <c r="I243" s="456" t="s">
        <v>27</v>
      </c>
      <c r="J243" s="456" t="s">
        <v>1054</v>
      </c>
      <c r="K243" s="505"/>
      <c r="L243" s="505"/>
      <c r="R243" s="457" t="s">
        <v>779</v>
      </c>
      <c r="S243" s="457" t="s">
        <v>1064</v>
      </c>
      <c r="T243" s="506" t="s">
        <v>1076</v>
      </c>
      <c r="X243" s="445"/>
    </row>
    <row r="244" spans="1:24" ht="23.25">
      <c r="A244" s="456">
        <f t="shared" si="6"/>
        <v>106</v>
      </c>
      <c r="B244" s="457" t="s">
        <v>1139</v>
      </c>
      <c r="C244" s="456" t="s">
        <v>17</v>
      </c>
      <c r="D244" s="456">
        <v>33</v>
      </c>
      <c r="E244" s="456" t="s">
        <v>18</v>
      </c>
      <c r="F244" s="456">
        <v>386</v>
      </c>
      <c r="G244" s="456" t="s">
        <v>514</v>
      </c>
      <c r="H244" s="456" t="s">
        <v>27</v>
      </c>
      <c r="I244" s="456" t="s">
        <v>27</v>
      </c>
      <c r="J244" s="456"/>
      <c r="K244" s="456" t="s">
        <v>1054</v>
      </c>
      <c r="L244" s="463">
        <v>550</v>
      </c>
      <c r="M244" s="463"/>
      <c r="N244" s="456" t="s">
        <v>27</v>
      </c>
      <c r="O244" s="499">
        <v>3.5</v>
      </c>
      <c r="P244" s="499">
        <v>2.5</v>
      </c>
      <c r="Q244" s="456" t="s">
        <v>30</v>
      </c>
      <c r="R244" s="457" t="s">
        <v>779</v>
      </c>
      <c r="S244" s="457" t="s">
        <v>1064</v>
      </c>
      <c r="T244" s="457" t="s">
        <v>1085</v>
      </c>
    </row>
    <row r="245" spans="1:24" ht="23.25">
      <c r="A245" s="456">
        <f t="shared" si="6"/>
        <v>107</v>
      </c>
      <c r="B245" s="457" t="s">
        <v>1004</v>
      </c>
      <c r="C245" s="456" t="s">
        <v>17</v>
      </c>
      <c r="D245" s="456">
        <v>33</v>
      </c>
      <c r="E245" s="456" t="s">
        <v>18</v>
      </c>
      <c r="F245" s="456">
        <v>731</v>
      </c>
      <c r="G245" s="456" t="s">
        <v>514</v>
      </c>
      <c r="H245" s="463">
        <v>255</v>
      </c>
      <c r="I245" s="456" t="s">
        <v>27</v>
      </c>
      <c r="J245" s="456" t="s">
        <v>1054</v>
      </c>
      <c r="K245" s="499"/>
      <c r="L245" s="499"/>
      <c r="M245" s="456"/>
      <c r="N245" s="463"/>
      <c r="O245" s="463"/>
      <c r="P245" s="456"/>
      <c r="Q245" s="457"/>
      <c r="R245" s="457" t="s">
        <v>779</v>
      </c>
      <c r="S245" s="457" t="s">
        <v>1064</v>
      </c>
      <c r="T245" s="457"/>
      <c r="U245" s="457"/>
      <c r="V245" s="445"/>
    </row>
    <row r="246" spans="1:24" ht="23.25">
      <c r="A246" s="456">
        <f t="shared" si="6"/>
        <v>108</v>
      </c>
      <c r="B246" s="466" t="s">
        <v>1218</v>
      </c>
      <c r="C246" s="467" t="s">
        <v>17</v>
      </c>
      <c r="D246" s="483">
        <v>34</v>
      </c>
      <c r="E246" s="483" t="s">
        <v>18</v>
      </c>
      <c r="F246" s="483">
        <v>109</v>
      </c>
      <c r="G246" s="483" t="s">
        <v>488</v>
      </c>
      <c r="H246" s="456"/>
      <c r="I246" s="456" t="s">
        <v>27</v>
      </c>
      <c r="J246" s="456" t="s">
        <v>1054</v>
      </c>
      <c r="K246" s="499"/>
      <c r="L246" s="499"/>
      <c r="M246" s="456"/>
      <c r="N246" s="463"/>
      <c r="O246" s="463"/>
      <c r="P246" s="456"/>
      <c r="Q246" s="457"/>
      <c r="R246" s="457" t="s">
        <v>779</v>
      </c>
      <c r="S246" s="457" t="s">
        <v>1064</v>
      </c>
      <c r="T246" s="457" t="s">
        <v>940</v>
      </c>
    </row>
    <row r="247" spans="1:24" ht="23.25">
      <c r="A247" s="456">
        <f t="shared" si="6"/>
        <v>109</v>
      </c>
      <c r="B247" s="457" t="s">
        <v>1006</v>
      </c>
      <c r="C247" s="456" t="s">
        <v>17</v>
      </c>
      <c r="D247" s="456">
        <v>34</v>
      </c>
      <c r="E247" s="456" t="s">
        <v>18</v>
      </c>
      <c r="F247" s="456">
        <v>110</v>
      </c>
      <c r="G247" s="456" t="s">
        <v>488</v>
      </c>
      <c r="H247" s="463">
        <v>412</v>
      </c>
      <c r="I247" s="456" t="s">
        <v>27</v>
      </c>
      <c r="J247" s="456" t="s">
        <v>1054</v>
      </c>
      <c r="K247" s="499"/>
      <c r="L247" s="499"/>
      <c r="M247" s="456"/>
      <c r="N247" s="463"/>
      <c r="O247" s="463"/>
      <c r="P247" s="456"/>
      <c r="Q247" s="457"/>
      <c r="R247" s="457" t="s">
        <v>779</v>
      </c>
      <c r="S247" s="457" t="s">
        <v>1064</v>
      </c>
      <c r="T247" s="457"/>
    </row>
    <row r="248" spans="1:24" ht="23.25">
      <c r="A248" s="456">
        <f t="shared" si="6"/>
        <v>110</v>
      </c>
      <c r="B248" s="457" t="s">
        <v>1127</v>
      </c>
      <c r="C248" s="456" t="s">
        <v>17</v>
      </c>
      <c r="D248" s="456">
        <v>34</v>
      </c>
      <c r="E248" s="456" t="s">
        <v>18</v>
      </c>
      <c r="F248" s="456">
        <v>145</v>
      </c>
      <c r="G248" s="456" t="s">
        <v>488</v>
      </c>
      <c r="H248" s="463">
        <v>412</v>
      </c>
      <c r="I248" s="456" t="s">
        <v>27</v>
      </c>
      <c r="J248" s="456" t="s">
        <v>1054</v>
      </c>
      <c r="K248" s="499"/>
      <c r="L248" s="499"/>
      <c r="M248" s="456"/>
      <c r="N248" s="463"/>
      <c r="O248" s="463"/>
      <c r="P248" s="456"/>
      <c r="Q248" s="457"/>
      <c r="R248" s="457" t="s">
        <v>779</v>
      </c>
      <c r="S248" s="457" t="s">
        <v>1064</v>
      </c>
      <c r="T248" s="457"/>
      <c r="U248" s="457"/>
      <c r="V248" s="445"/>
    </row>
    <row r="249" spans="1:24" ht="23.25">
      <c r="A249" s="456">
        <f t="shared" si="6"/>
        <v>111</v>
      </c>
      <c r="B249" s="457" t="s">
        <v>1129</v>
      </c>
      <c r="C249" s="456" t="s">
        <v>17</v>
      </c>
      <c r="D249" s="456">
        <v>34</v>
      </c>
      <c r="E249" s="456" t="s">
        <v>18</v>
      </c>
      <c r="F249" s="456">
        <v>145</v>
      </c>
      <c r="G249" s="456" t="s">
        <v>496</v>
      </c>
      <c r="H249" s="463"/>
      <c r="I249" s="456" t="s">
        <v>27</v>
      </c>
      <c r="J249" s="456"/>
      <c r="K249" s="456" t="s">
        <v>1054</v>
      </c>
      <c r="L249" s="499"/>
      <c r="M249" s="456"/>
      <c r="N249" s="463"/>
      <c r="O249" s="463"/>
      <c r="P249" s="456"/>
      <c r="Q249" s="457"/>
      <c r="R249" s="457" t="s">
        <v>779</v>
      </c>
      <c r="S249" s="457" t="s">
        <v>1064</v>
      </c>
      <c r="T249" s="457"/>
      <c r="U249" s="457"/>
      <c r="V249" s="445"/>
    </row>
    <row r="250" spans="1:24" ht="23.25">
      <c r="A250" s="456">
        <f t="shared" si="6"/>
        <v>112</v>
      </c>
      <c r="B250" s="457" t="s">
        <v>788</v>
      </c>
      <c r="C250" s="456" t="s">
        <v>17</v>
      </c>
      <c r="D250" s="456">
        <v>34</v>
      </c>
      <c r="E250" s="456" t="s">
        <v>18</v>
      </c>
      <c r="F250" s="456">
        <v>637</v>
      </c>
      <c r="G250" s="456" t="s">
        <v>488</v>
      </c>
      <c r="H250" s="463">
        <v>191</v>
      </c>
      <c r="I250" s="456" t="s">
        <v>27</v>
      </c>
      <c r="J250" s="456" t="s">
        <v>1054</v>
      </c>
      <c r="K250" s="499"/>
      <c r="L250" s="499"/>
      <c r="M250" s="456"/>
      <c r="N250" s="463"/>
      <c r="O250" s="463"/>
      <c r="P250" s="456"/>
      <c r="Q250" s="499"/>
      <c r="R250" s="457" t="s">
        <v>779</v>
      </c>
      <c r="S250" s="457" t="s">
        <v>1064</v>
      </c>
      <c r="T250" s="457"/>
      <c r="U250" s="457"/>
      <c r="V250" s="445"/>
    </row>
    <row r="251" spans="1:24" ht="23.25">
      <c r="A251" s="456">
        <f t="shared" si="6"/>
        <v>113</v>
      </c>
      <c r="B251" s="457" t="s">
        <v>789</v>
      </c>
      <c r="C251" s="456" t="s">
        <v>17</v>
      </c>
      <c r="D251" s="456">
        <v>34</v>
      </c>
      <c r="E251" s="456" t="s">
        <v>18</v>
      </c>
      <c r="F251" s="456">
        <v>856</v>
      </c>
      <c r="G251" s="456" t="s">
        <v>488</v>
      </c>
      <c r="H251" s="456"/>
      <c r="I251" s="456" t="s">
        <v>56</v>
      </c>
      <c r="J251" s="456" t="s">
        <v>1054</v>
      </c>
      <c r="K251" s="456"/>
      <c r="L251" s="463">
        <v>350</v>
      </c>
      <c r="M251" s="463"/>
      <c r="N251" s="456" t="s">
        <v>27</v>
      </c>
      <c r="O251" s="499"/>
      <c r="P251" s="499"/>
      <c r="Q251" s="456" t="s">
        <v>30</v>
      </c>
      <c r="R251" s="457" t="s">
        <v>779</v>
      </c>
      <c r="S251" s="457" t="s">
        <v>967</v>
      </c>
      <c r="T251" s="457" t="s">
        <v>1083</v>
      </c>
    </row>
    <row r="252" spans="1:24" ht="23.25">
      <c r="A252" s="456">
        <f t="shared" si="6"/>
        <v>114</v>
      </c>
      <c r="B252" s="457" t="s">
        <v>1219</v>
      </c>
      <c r="C252" s="456" t="s">
        <v>17</v>
      </c>
      <c r="D252" s="456">
        <v>34</v>
      </c>
      <c r="E252" s="456" t="s">
        <v>18</v>
      </c>
      <c r="F252" s="483">
        <v>951</v>
      </c>
      <c r="G252" s="456" t="s">
        <v>496</v>
      </c>
      <c r="H252" s="456" t="s">
        <v>56</v>
      </c>
      <c r="I252" s="456" t="s">
        <v>27</v>
      </c>
      <c r="J252" s="456" t="s">
        <v>1054</v>
      </c>
      <c r="K252" s="456"/>
      <c r="L252" s="463">
        <v>200</v>
      </c>
      <c r="M252" s="463"/>
      <c r="N252" s="456" t="s">
        <v>56</v>
      </c>
      <c r="O252" s="499">
        <v>14</v>
      </c>
      <c r="P252" s="499">
        <v>7</v>
      </c>
      <c r="Q252" s="456" t="s">
        <v>30</v>
      </c>
      <c r="R252" s="457" t="s">
        <v>779</v>
      </c>
      <c r="S252" s="457" t="s">
        <v>1064</v>
      </c>
      <c r="T252" s="457"/>
    </row>
    <row r="253" spans="1:24" ht="23.25">
      <c r="A253" s="456">
        <f t="shared" si="6"/>
        <v>115</v>
      </c>
      <c r="B253" s="457" t="s">
        <v>1180</v>
      </c>
      <c r="C253" s="456" t="s">
        <v>17</v>
      </c>
      <c r="D253" s="456">
        <v>35</v>
      </c>
      <c r="E253" s="456" t="s">
        <v>18</v>
      </c>
      <c r="F253" s="458" t="s">
        <v>956</v>
      </c>
      <c r="G253" s="456" t="s">
        <v>514</v>
      </c>
      <c r="H253" s="463"/>
      <c r="I253" s="456" t="s">
        <v>27</v>
      </c>
      <c r="J253" s="456"/>
      <c r="K253" s="456" t="s">
        <v>1054</v>
      </c>
      <c r="L253" s="499"/>
      <c r="M253" s="456"/>
      <c r="N253" s="463"/>
      <c r="O253" s="463"/>
      <c r="P253" s="456"/>
      <c r="Q253" s="499"/>
      <c r="R253" s="457" t="s">
        <v>779</v>
      </c>
      <c r="S253" s="457" t="s">
        <v>1064</v>
      </c>
      <c r="T253" s="457" t="s">
        <v>1130</v>
      </c>
      <c r="U253" s="457"/>
      <c r="V253" s="445"/>
    </row>
    <row r="254" spans="1:24" ht="23.25">
      <c r="A254" s="456">
        <f t="shared" si="6"/>
        <v>116</v>
      </c>
      <c r="B254" s="457" t="s">
        <v>1129</v>
      </c>
      <c r="C254" s="456" t="s">
        <v>17</v>
      </c>
      <c r="D254" s="456">
        <v>35</v>
      </c>
      <c r="E254" s="456" t="s">
        <v>18</v>
      </c>
      <c r="F254" s="458">
        <v>140</v>
      </c>
      <c r="G254" s="456" t="s">
        <v>514</v>
      </c>
      <c r="H254" s="463"/>
      <c r="I254" s="456" t="s">
        <v>27</v>
      </c>
      <c r="J254" s="456"/>
      <c r="K254" s="456" t="s">
        <v>1054</v>
      </c>
      <c r="L254" s="499"/>
      <c r="M254" s="456"/>
      <c r="N254" s="463"/>
      <c r="O254" s="463"/>
      <c r="P254" s="456"/>
      <c r="Q254" s="499"/>
      <c r="R254" s="457" t="s">
        <v>779</v>
      </c>
      <c r="S254" s="457" t="s">
        <v>1064</v>
      </c>
      <c r="T254" s="457" t="s">
        <v>1130</v>
      </c>
      <c r="U254" s="457"/>
      <c r="V254" s="445"/>
    </row>
    <row r="255" spans="1:24" ht="23.25">
      <c r="A255" s="456">
        <f t="shared" si="6"/>
        <v>117</v>
      </c>
      <c r="B255" s="457" t="s">
        <v>1015</v>
      </c>
      <c r="C255" s="456" t="s">
        <v>17</v>
      </c>
      <c r="D255" s="456">
        <v>35</v>
      </c>
      <c r="E255" s="456" t="s">
        <v>18</v>
      </c>
      <c r="F255" s="456">
        <v>891</v>
      </c>
      <c r="G255" s="456" t="s">
        <v>496</v>
      </c>
      <c r="H255" s="456" t="s">
        <v>56</v>
      </c>
      <c r="I255" s="456" t="s">
        <v>27</v>
      </c>
      <c r="J255" s="456" t="s">
        <v>1054</v>
      </c>
      <c r="K255" s="456"/>
      <c r="L255" s="463">
        <v>200</v>
      </c>
      <c r="M255" s="463"/>
      <c r="N255" s="456" t="s">
        <v>56</v>
      </c>
      <c r="O255" s="499">
        <v>28</v>
      </c>
      <c r="P255" s="499">
        <v>15</v>
      </c>
      <c r="Q255" s="456" t="s">
        <v>30</v>
      </c>
      <c r="R255" s="457" t="s">
        <v>791</v>
      </c>
      <c r="S255" s="457" t="s">
        <v>967</v>
      </c>
      <c r="T255" s="457" t="s">
        <v>1083</v>
      </c>
    </row>
    <row r="256" spans="1:24" ht="23.25">
      <c r="A256" s="456">
        <f t="shared" si="6"/>
        <v>118</v>
      </c>
      <c r="B256" s="478" t="s">
        <v>806</v>
      </c>
      <c r="C256" s="456" t="s">
        <v>17</v>
      </c>
      <c r="D256" s="456">
        <v>36</v>
      </c>
      <c r="E256" s="456" t="s">
        <v>18</v>
      </c>
      <c r="F256" s="458">
        <v>349</v>
      </c>
      <c r="G256" s="456" t="s">
        <v>488</v>
      </c>
      <c r="H256" s="456"/>
      <c r="I256" s="456" t="s">
        <v>27</v>
      </c>
      <c r="J256" s="456" t="s">
        <v>1054</v>
      </c>
      <c r="K256" s="456"/>
      <c r="L256" s="463"/>
      <c r="M256" s="463"/>
      <c r="N256" s="456"/>
      <c r="O256" s="499"/>
      <c r="P256" s="499"/>
      <c r="Q256" s="456"/>
      <c r="R256" s="457" t="s">
        <v>791</v>
      </c>
      <c r="S256" s="457" t="s">
        <v>967</v>
      </c>
      <c r="T256" s="457"/>
    </row>
    <row r="257" spans="1:26" ht="23.25">
      <c r="A257" s="456">
        <f t="shared" si="6"/>
        <v>119</v>
      </c>
      <c r="B257" s="466" t="s">
        <v>1220</v>
      </c>
      <c r="C257" s="467" t="s">
        <v>17</v>
      </c>
      <c r="D257" s="483">
        <v>37</v>
      </c>
      <c r="E257" s="483" t="s">
        <v>18</v>
      </c>
      <c r="F257" s="483">
        <v>670</v>
      </c>
      <c r="G257" s="483" t="s">
        <v>496</v>
      </c>
      <c r="H257" s="456"/>
      <c r="I257" s="456" t="s">
        <v>27</v>
      </c>
      <c r="J257" s="456" t="s">
        <v>1054</v>
      </c>
      <c r="K257" s="456"/>
      <c r="L257" s="463">
        <v>1449</v>
      </c>
      <c r="M257" s="463"/>
      <c r="N257" s="456" t="s">
        <v>27</v>
      </c>
      <c r="O257" s="499">
        <v>5</v>
      </c>
      <c r="P257" s="499">
        <v>3.5</v>
      </c>
      <c r="Q257" s="456" t="s">
        <v>30</v>
      </c>
      <c r="R257" s="457" t="s">
        <v>813</v>
      </c>
      <c r="S257" s="457" t="s">
        <v>1063</v>
      </c>
      <c r="T257" s="457" t="s">
        <v>1176</v>
      </c>
    </row>
    <row r="258" spans="1:26" ht="23.25">
      <c r="A258" s="456">
        <f t="shared" si="6"/>
        <v>120</v>
      </c>
      <c r="B258" s="457" t="s">
        <v>819</v>
      </c>
      <c r="C258" s="456" t="s">
        <v>17</v>
      </c>
      <c r="D258" s="456">
        <v>37</v>
      </c>
      <c r="E258" s="456" t="s">
        <v>18</v>
      </c>
      <c r="F258" s="458">
        <v>928</v>
      </c>
      <c r="G258" s="456" t="s">
        <v>488</v>
      </c>
      <c r="H258" s="456" t="s">
        <v>27</v>
      </c>
      <c r="I258" s="456" t="s">
        <v>27</v>
      </c>
      <c r="J258" s="456" t="s">
        <v>1054</v>
      </c>
      <c r="K258" s="456"/>
      <c r="L258" s="457"/>
      <c r="M258" s="457">
        <v>1891</v>
      </c>
      <c r="N258" s="456" t="s">
        <v>27</v>
      </c>
      <c r="O258" s="499">
        <v>5</v>
      </c>
      <c r="P258" s="499">
        <v>3.5</v>
      </c>
      <c r="Q258" s="456" t="s">
        <v>30</v>
      </c>
      <c r="R258" s="457" t="s">
        <v>813</v>
      </c>
      <c r="S258" s="457" t="s">
        <v>967</v>
      </c>
      <c r="T258" s="457"/>
    </row>
    <row r="259" spans="1:26" ht="23.25">
      <c r="A259" s="456">
        <f t="shared" si="6"/>
        <v>121</v>
      </c>
      <c r="B259" s="478" t="s">
        <v>838</v>
      </c>
      <c r="C259" s="456" t="s">
        <v>17</v>
      </c>
      <c r="D259" s="456">
        <v>40</v>
      </c>
      <c r="E259" s="456" t="s">
        <v>18</v>
      </c>
      <c r="F259" s="458" t="s">
        <v>957</v>
      </c>
      <c r="G259" s="456" t="s">
        <v>488</v>
      </c>
      <c r="H259" s="456"/>
      <c r="I259" s="456" t="s">
        <v>27</v>
      </c>
      <c r="J259" s="456" t="s">
        <v>1054</v>
      </c>
      <c r="K259" s="456"/>
      <c r="L259" s="457"/>
      <c r="M259" s="463"/>
      <c r="N259" s="456"/>
      <c r="O259" s="499"/>
      <c r="P259" s="499"/>
      <c r="Q259" s="456"/>
      <c r="R259" s="457" t="s">
        <v>835</v>
      </c>
      <c r="S259" s="457" t="s">
        <v>967</v>
      </c>
      <c r="T259" s="457" t="s">
        <v>1083</v>
      </c>
    </row>
    <row r="260" spans="1:26" ht="23.25">
      <c r="A260" s="456">
        <f t="shared" si="6"/>
        <v>122</v>
      </c>
      <c r="B260" s="457" t="s">
        <v>841</v>
      </c>
      <c r="C260" s="456" t="s">
        <v>17</v>
      </c>
      <c r="D260" s="458">
        <v>40</v>
      </c>
      <c r="E260" s="456" t="s">
        <v>18</v>
      </c>
      <c r="F260" s="458">
        <v>547</v>
      </c>
      <c r="G260" s="456" t="s">
        <v>496</v>
      </c>
      <c r="H260" s="456" t="s">
        <v>27</v>
      </c>
      <c r="I260" s="456" t="s">
        <v>27</v>
      </c>
      <c r="J260" s="456" t="s">
        <v>1054</v>
      </c>
      <c r="K260" s="456"/>
      <c r="L260" s="457"/>
      <c r="M260" s="457">
        <v>2679</v>
      </c>
      <c r="N260" s="456" t="s">
        <v>27</v>
      </c>
      <c r="O260" s="499">
        <v>3</v>
      </c>
      <c r="P260" s="499">
        <v>2</v>
      </c>
      <c r="Q260" s="456" t="s">
        <v>30</v>
      </c>
      <c r="R260" s="457" t="s">
        <v>835</v>
      </c>
      <c r="S260" s="457" t="s">
        <v>967</v>
      </c>
      <c r="T260" s="457" t="s">
        <v>1083</v>
      </c>
    </row>
    <row r="261" spans="1:26" ht="23.25">
      <c r="A261" s="456">
        <f t="shared" ref="A261:A262" si="7">A260+1</f>
        <v>123</v>
      </c>
      <c r="B261" s="457" t="s">
        <v>849</v>
      </c>
      <c r="C261" s="456" t="s">
        <v>17</v>
      </c>
      <c r="D261" s="458">
        <v>42</v>
      </c>
      <c r="E261" s="456" t="s">
        <v>18</v>
      </c>
      <c r="F261" s="458">
        <v>662</v>
      </c>
      <c r="G261" s="483" t="s">
        <v>496</v>
      </c>
      <c r="H261" s="456" t="s">
        <v>27</v>
      </c>
      <c r="I261" s="456" t="s">
        <v>27</v>
      </c>
      <c r="J261" s="456" t="s">
        <v>1054</v>
      </c>
      <c r="K261" s="456"/>
      <c r="L261" s="463">
        <v>2092</v>
      </c>
      <c r="M261" s="463"/>
      <c r="N261" s="456" t="s">
        <v>27</v>
      </c>
      <c r="O261" s="499">
        <v>5</v>
      </c>
      <c r="P261" s="499">
        <v>3</v>
      </c>
      <c r="Q261" s="456" t="s">
        <v>30</v>
      </c>
      <c r="R261" s="457" t="s">
        <v>835</v>
      </c>
      <c r="S261" s="457" t="s">
        <v>967</v>
      </c>
      <c r="T261" s="457" t="s">
        <v>1083</v>
      </c>
    </row>
    <row r="262" spans="1:26" ht="23.25">
      <c r="A262" s="456">
        <f t="shared" si="7"/>
        <v>124</v>
      </c>
      <c r="B262" s="457" t="s">
        <v>849</v>
      </c>
      <c r="C262" s="456" t="s">
        <v>17</v>
      </c>
      <c r="D262" s="458">
        <v>42</v>
      </c>
      <c r="E262" s="456" t="s">
        <v>18</v>
      </c>
      <c r="F262" s="456">
        <v>913</v>
      </c>
      <c r="G262" s="483" t="s">
        <v>488</v>
      </c>
      <c r="H262" s="456" t="s">
        <v>27</v>
      </c>
      <c r="I262" s="456" t="s">
        <v>27</v>
      </c>
      <c r="J262" s="456" t="s">
        <v>1054</v>
      </c>
      <c r="K262" s="456"/>
      <c r="L262" s="463"/>
      <c r="M262" s="463">
        <v>1974</v>
      </c>
      <c r="N262" s="456" t="s">
        <v>27</v>
      </c>
      <c r="O262" s="499">
        <v>5.5</v>
      </c>
      <c r="P262" s="499">
        <v>3.5</v>
      </c>
      <c r="Q262" s="456" t="s">
        <v>30</v>
      </c>
      <c r="R262" s="457" t="s">
        <v>835</v>
      </c>
      <c r="S262" s="457" t="s">
        <v>967</v>
      </c>
      <c r="T262" s="457" t="s">
        <v>1083</v>
      </c>
    </row>
    <row r="263" spans="1:26" ht="23.25">
      <c r="A263" s="452"/>
      <c r="B263" s="486" t="s">
        <v>875</v>
      </c>
      <c r="C263" s="487"/>
      <c r="D263" s="487"/>
      <c r="E263" s="487"/>
      <c r="F263" s="487"/>
      <c r="G263" s="487"/>
      <c r="H263" s="487"/>
      <c r="I263" s="487"/>
      <c r="J263" s="488"/>
      <c r="K263" s="488"/>
      <c r="L263" s="487"/>
      <c r="M263" s="487"/>
      <c r="N263" s="487"/>
      <c r="O263" s="487"/>
      <c r="P263" s="487"/>
      <c r="Q263" s="487"/>
      <c r="R263" s="489"/>
      <c r="S263" s="453"/>
      <c r="T263" s="454"/>
      <c r="U263" s="455"/>
      <c r="V263" s="490"/>
      <c r="Z263" s="445">
        <f>COUNTIF($X$264:$X$382,0)</f>
        <v>0</v>
      </c>
    </row>
    <row r="264" spans="1:26" ht="23.25">
      <c r="A264" s="493">
        <v>1</v>
      </c>
      <c r="B264" s="478" t="s">
        <v>1273</v>
      </c>
      <c r="C264" s="456" t="s">
        <v>17</v>
      </c>
      <c r="D264" s="469">
        <v>31</v>
      </c>
      <c r="E264" s="469" t="s">
        <v>18</v>
      </c>
      <c r="F264" s="469">
        <v>793</v>
      </c>
      <c r="G264" s="456" t="s">
        <v>496</v>
      </c>
      <c r="H264" s="457"/>
      <c r="I264" s="456" t="s">
        <v>27</v>
      </c>
      <c r="J264" s="456"/>
      <c r="K264" s="456" t="s">
        <v>1054</v>
      </c>
      <c r="L264" s="457"/>
      <c r="M264" s="463"/>
      <c r="N264" s="457"/>
      <c r="O264" s="463"/>
      <c r="P264" s="463"/>
      <c r="Q264" s="456"/>
      <c r="R264" s="457" t="s">
        <v>401</v>
      </c>
      <c r="S264" s="457" t="s">
        <v>1063</v>
      </c>
      <c r="T264" s="457"/>
      <c r="U264" s="455"/>
      <c r="Z264" s="445">
        <f>COUNTIF($X$264:$X$382,1)</f>
        <v>0</v>
      </c>
    </row>
    <row r="265" spans="1:26" ht="23.25">
      <c r="A265" s="493">
        <f>A264+1</f>
        <v>2</v>
      </c>
      <c r="B265" s="478" t="s">
        <v>1272</v>
      </c>
      <c r="C265" s="456" t="s">
        <v>17</v>
      </c>
      <c r="D265" s="469">
        <v>31</v>
      </c>
      <c r="E265" s="469" t="s">
        <v>18</v>
      </c>
      <c r="F265" s="469">
        <v>800</v>
      </c>
      <c r="G265" s="456" t="s">
        <v>488</v>
      </c>
      <c r="H265" s="457"/>
      <c r="I265" s="456" t="s">
        <v>27</v>
      </c>
      <c r="J265" s="456"/>
      <c r="K265" s="456" t="s">
        <v>1054</v>
      </c>
      <c r="L265" s="457"/>
      <c r="M265" s="463"/>
      <c r="N265" s="457"/>
      <c r="O265" s="463"/>
      <c r="P265" s="463"/>
      <c r="Q265" s="456"/>
      <c r="R265" s="457" t="s">
        <v>401</v>
      </c>
      <c r="S265" s="457" t="s">
        <v>1063</v>
      </c>
      <c r="T265" s="457" t="s">
        <v>1078</v>
      </c>
    </row>
    <row r="266" spans="1:26" ht="23.25">
      <c r="A266" s="493">
        <f t="shared" ref="A266:A277" si="8">A265+1</f>
        <v>3</v>
      </c>
      <c r="B266" s="478" t="s">
        <v>984</v>
      </c>
      <c r="C266" s="511" t="s">
        <v>17</v>
      </c>
      <c r="D266" s="481">
        <v>33</v>
      </c>
      <c r="E266" s="481" t="s">
        <v>18</v>
      </c>
      <c r="F266" s="512">
        <v>290</v>
      </c>
      <c r="G266" s="513" t="s">
        <v>496</v>
      </c>
      <c r="H266" s="457"/>
      <c r="I266" s="456" t="s">
        <v>27</v>
      </c>
      <c r="J266" s="456"/>
      <c r="K266" s="456" t="s">
        <v>1054</v>
      </c>
      <c r="L266" s="457"/>
      <c r="M266" s="463"/>
      <c r="N266" s="457"/>
      <c r="O266" s="463"/>
      <c r="P266" s="463"/>
      <c r="Q266" s="456"/>
      <c r="R266" s="457" t="s">
        <v>401</v>
      </c>
      <c r="S266" s="457" t="s">
        <v>1063</v>
      </c>
      <c r="T266" s="457"/>
      <c r="U266" s="446"/>
      <c r="V266" s="445"/>
    </row>
    <row r="267" spans="1:26" ht="23.25">
      <c r="A267" s="493">
        <f t="shared" si="8"/>
        <v>4</v>
      </c>
      <c r="B267" s="457" t="s">
        <v>269</v>
      </c>
      <c r="C267" s="456" t="s">
        <v>17</v>
      </c>
      <c r="D267" s="469">
        <v>33</v>
      </c>
      <c r="E267" s="469" t="s">
        <v>18</v>
      </c>
      <c r="F267" s="469">
        <v>240</v>
      </c>
      <c r="G267" s="456" t="s">
        <v>488</v>
      </c>
      <c r="H267" s="457" t="s">
        <v>27</v>
      </c>
      <c r="I267" s="456" t="s">
        <v>27</v>
      </c>
      <c r="J267" s="456" t="s">
        <v>1054</v>
      </c>
      <c r="K267" s="456"/>
      <c r="L267" s="457">
        <f>33295-33065</f>
        <v>230</v>
      </c>
      <c r="M267" s="463"/>
      <c r="N267" s="457" t="s">
        <v>27</v>
      </c>
      <c r="O267" s="463">
        <v>7.5</v>
      </c>
      <c r="P267" s="463">
        <v>5.5</v>
      </c>
      <c r="Q267" s="456" t="s">
        <v>30</v>
      </c>
      <c r="R267" s="457" t="s">
        <v>401</v>
      </c>
      <c r="S267" s="457" t="s">
        <v>967</v>
      </c>
      <c r="T267" s="457" t="s">
        <v>1083</v>
      </c>
    </row>
    <row r="268" spans="1:26" ht="23.25">
      <c r="A268" s="493">
        <f t="shared" si="8"/>
        <v>5</v>
      </c>
      <c r="B268" s="478" t="s">
        <v>1274</v>
      </c>
      <c r="C268" s="511" t="s">
        <v>17</v>
      </c>
      <c r="D268" s="481">
        <v>35</v>
      </c>
      <c r="E268" s="481" t="s">
        <v>18</v>
      </c>
      <c r="F268" s="481">
        <v>308</v>
      </c>
      <c r="G268" s="513" t="s">
        <v>488</v>
      </c>
      <c r="H268" s="457"/>
      <c r="I268" s="456" t="s">
        <v>27</v>
      </c>
      <c r="J268" s="456" t="s">
        <v>1054</v>
      </c>
      <c r="K268" s="445"/>
      <c r="L268" s="457"/>
      <c r="M268" s="463"/>
      <c r="N268" s="457"/>
      <c r="O268" s="463"/>
      <c r="P268" s="463"/>
      <c r="Q268" s="456"/>
      <c r="R268" s="457" t="s">
        <v>402</v>
      </c>
      <c r="S268" s="457" t="s">
        <v>1063</v>
      </c>
      <c r="T268" s="457"/>
    </row>
    <row r="269" spans="1:26" ht="23.25">
      <c r="A269" s="493">
        <f t="shared" si="8"/>
        <v>6</v>
      </c>
      <c r="B269" s="478" t="s">
        <v>984</v>
      </c>
      <c r="C269" s="511" t="s">
        <v>17</v>
      </c>
      <c r="D269" s="481">
        <v>35</v>
      </c>
      <c r="E269" s="481" t="s">
        <v>18</v>
      </c>
      <c r="F269" s="481">
        <v>308</v>
      </c>
      <c r="G269" s="513" t="s">
        <v>496</v>
      </c>
      <c r="H269" s="457"/>
      <c r="I269" s="456" t="s">
        <v>27</v>
      </c>
      <c r="J269" s="445"/>
      <c r="K269" s="456" t="s">
        <v>1054</v>
      </c>
      <c r="L269" s="457"/>
      <c r="M269" s="463"/>
      <c r="N269" s="457"/>
      <c r="O269" s="463"/>
      <c r="P269" s="463"/>
      <c r="Q269" s="456"/>
      <c r="R269" s="457" t="s">
        <v>402</v>
      </c>
      <c r="S269" s="457" t="s">
        <v>1063</v>
      </c>
      <c r="T269" s="457"/>
    </row>
    <row r="270" spans="1:26" ht="23.25">
      <c r="A270" s="493">
        <f t="shared" si="8"/>
        <v>7</v>
      </c>
      <c r="B270" s="457" t="s">
        <v>87</v>
      </c>
      <c r="C270" s="456" t="s">
        <v>17</v>
      </c>
      <c r="D270" s="469">
        <v>36</v>
      </c>
      <c r="E270" s="469" t="s">
        <v>18</v>
      </c>
      <c r="F270" s="469">
        <v>595</v>
      </c>
      <c r="G270" s="456" t="s">
        <v>496</v>
      </c>
      <c r="H270" s="457" t="s">
        <v>27</v>
      </c>
      <c r="I270" s="456" t="s">
        <v>27</v>
      </c>
      <c r="J270" s="456" t="s">
        <v>1054</v>
      </c>
      <c r="K270" s="456"/>
      <c r="L270" s="457"/>
      <c r="M270" s="463">
        <f>34750-34430</f>
        <v>320</v>
      </c>
      <c r="N270" s="457" t="s">
        <v>27</v>
      </c>
      <c r="O270" s="463">
        <v>3.5</v>
      </c>
      <c r="P270" s="463">
        <v>3.5</v>
      </c>
      <c r="Q270" s="456" t="s">
        <v>30</v>
      </c>
      <c r="R270" s="457" t="s">
        <v>403</v>
      </c>
      <c r="S270" s="457" t="s">
        <v>967</v>
      </c>
      <c r="T270" s="457" t="s">
        <v>1079</v>
      </c>
    </row>
    <row r="271" spans="1:26" s="468" customFormat="1" ht="23.25">
      <c r="A271" s="493">
        <f t="shared" si="8"/>
        <v>8</v>
      </c>
      <c r="B271" s="466" t="s">
        <v>1221</v>
      </c>
      <c r="C271" s="456" t="s">
        <v>17</v>
      </c>
      <c r="D271" s="469">
        <v>38</v>
      </c>
      <c r="E271" s="469" t="s">
        <v>18</v>
      </c>
      <c r="F271" s="469">
        <v>280</v>
      </c>
      <c r="G271" s="483" t="s">
        <v>488</v>
      </c>
      <c r="H271" s="466" t="s">
        <v>403</v>
      </c>
      <c r="I271" s="456" t="s">
        <v>27</v>
      </c>
      <c r="J271" s="456" t="s">
        <v>1054</v>
      </c>
      <c r="K271" s="505"/>
      <c r="L271" s="505"/>
      <c r="R271" s="457" t="s">
        <v>403</v>
      </c>
      <c r="S271" s="457" t="s">
        <v>1063</v>
      </c>
      <c r="X271" s="445"/>
    </row>
    <row r="272" spans="1:26" ht="23.25">
      <c r="A272" s="493">
        <f t="shared" si="8"/>
        <v>9</v>
      </c>
      <c r="B272" s="457" t="s">
        <v>1239</v>
      </c>
      <c r="C272" s="456" t="s">
        <v>17</v>
      </c>
      <c r="D272" s="469">
        <v>38</v>
      </c>
      <c r="E272" s="469" t="s">
        <v>18</v>
      </c>
      <c r="F272" s="469">
        <v>532</v>
      </c>
      <c r="G272" s="456" t="s">
        <v>496</v>
      </c>
      <c r="H272" s="457" t="s">
        <v>27</v>
      </c>
      <c r="I272" s="456" t="s">
        <v>27</v>
      </c>
      <c r="J272" s="456" t="s">
        <v>1054</v>
      </c>
      <c r="K272" s="456"/>
      <c r="L272" s="457"/>
      <c r="M272" s="463">
        <f>36622-34750</f>
        <v>1872</v>
      </c>
      <c r="N272" s="457" t="s">
        <v>27</v>
      </c>
      <c r="O272" s="463">
        <v>5</v>
      </c>
      <c r="P272" s="463">
        <v>2.5</v>
      </c>
      <c r="Q272" s="456" t="s">
        <v>30</v>
      </c>
      <c r="R272" s="457" t="s">
        <v>403</v>
      </c>
      <c r="S272" s="457" t="s">
        <v>1063</v>
      </c>
      <c r="T272" s="457"/>
    </row>
    <row r="273" spans="1:24" ht="23.25">
      <c r="A273" s="493">
        <f t="shared" si="8"/>
        <v>10</v>
      </c>
      <c r="B273" s="457" t="s">
        <v>249</v>
      </c>
      <c r="C273" s="456" t="s">
        <v>17</v>
      </c>
      <c r="D273" s="469">
        <v>38</v>
      </c>
      <c r="E273" s="469" t="s">
        <v>18</v>
      </c>
      <c r="F273" s="469">
        <v>532</v>
      </c>
      <c r="G273" s="456" t="s">
        <v>488</v>
      </c>
      <c r="H273" s="457" t="s">
        <v>27</v>
      </c>
      <c r="I273" s="456" t="s">
        <v>27</v>
      </c>
      <c r="J273" s="456" t="s">
        <v>1054</v>
      </c>
      <c r="K273" s="456"/>
      <c r="L273" s="457">
        <f>36622-34750</f>
        <v>1872</v>
      </c>
      <c r="M273" s="463"/>
      <c r="N273" s="457" t="s">
        <v>27</v>
      </c>
      <c r="O273" s="463">
        <v>5</v>
      </c>
      <c r="P273" s="463">
        <v>2.5</v>
      </c>
      <c r="Q273" s="456" t="s">
        <v>30</v>
      </c>
      <c r="R273" s="457" t="s">
        <v>403</v>
      </c>
      <c r="S273" s="457" t="s">
        <v>967</v>
      </c>
      <c r="T273" s="457" t="s">
        <v>1083</v>
      </c>
    </row>
    <row r="274" spans="1:24" ht="23.25">
      <c r="A274" s="493">
        <f t="shared" si="8"/>
        <v>11</v>
      </c>
      <c r="B274" s="457" t="s">
        <v>1046</v>
      </c>
      <c r="C274" s="456" t="s">
        <v>17</v>
      </c>
      <c r="D274" s="469">
        <v>40</v>
      </c>
      <c r="E274" s="469" t="s">
        <v>18</v>
      </c>
      <c r="F274" s="473" t="s">
        <v>852</v>
      </c>
      <c r="G274" s="456" t="s">
        <v>514</v>
      </c>
      <c r="H274" s="457"/>
      <c r="I274" s="456" t="s">
        <v>27</v>
      </c>
      <c r="J274" s="456"/>
      <c r="K274" s="456" t="s">
        <v>1054</v>
      </c>
      <c r="L274" s="457">
        <f>40030-39865</f>
        <v>165</v>
      </c>
      <c r="M274" s="463">
        <f>L274</f>
        <v>165</v>
      </c>
      <c r="N274" s="457" t="s">
        <v>27</v>
      </c>
      <c r="O274" s="463">
        <v>9</v>
      </c>
      <c r="P274" s="463">
        <v>7</v>
      </c>
      <c r="Q274" s="456" t="s">
        <v>30</v>
      </c>
      <c r="R274" s="457" t="s">
        <v>1264</v>
      </c>
      <c r="S274" s="457" t="s">
        <v>1064</v>
      </c>
      <c r="T274" s="457" t="s">
        <v>1085</v>
      </c>
    </row>
    <row r="275" spans="1:24" ht="23.25">
      <c r="A275" s="493">
        <f t="shared" si="8"/>
        <v>12</v>
      </c>
      <c r="B275" s="457" t="s">
        <v>1046</v>
      </c>
      <c r="C275" s="456" t="s">
        <v>17</v>
      </c>
      <c r="D275" s="469">
        <v>40</v>
      </c>
      <c r="E275" s="469" t="s">
        <v>18</v>
      </c>
      <c r="F275" s="469">
        <v>325</v>
      </c>
      <c r="G275" s="456" t="s">
        <v>488</v>
      </c>
      <c r="H275" s="457"/>
      <c r="I275" s="456" t="s">
        <v>27</v>
      </c>
      <c r="J275" s="456"/>
      <c r="K275" s="456" t="s">
        <v>1054</v>
      </c>
      <c r="L275" s="457">
        <f>290-30</f>
        <v>260</v>
      </c>
      <c r="M275" s="463"/>
      <c r="N275" s="457" t="s">
        <v>27</v>
      </c>
      <c r="O275" s="463">
        <v>9</v>
      </c>
      <c r="P275" s="463">
        <v>7</v>
      </c>
      <c r="Q275" s="456" t="s">
        <v>30</v>
      </c>
      <c r="R275" s="457" t="s">
        <v>1264</v>
      </c>
      <c r="S275" s="457" t="s">
        <v>1064</v>
      </c>
      <c r="T275" s="457" t="s">
        <v>1085</v>
      </c>
    </row>
    <row r="276" spans="1:24" ht="23.25">
      <c r="A276" s="493">
        <f t="shared" si="8"/>
        <v>13</v>
      </c>
      <c r="B276" s="457" t="s">
        <v>1275</v>
      </c>
      <c r="C276" s="456" t="s">
        <v>17</v>
      </c>
      <c r="D276" s="469">
        <v>40</v>
      </c>
      <c r="E276" s="469" t="s">
        <v>18</v>
      </c>
      <c r="F276" s="469">
        <v>325</v>
      </c>
      <c r="G276" s="456" t="s">
        <v>496</v>
      </c>
      <c r="H276" s="457" t="s">
        <v>56</v>
      </c>
      <c r="I276" s="456" t="s">
        <v>27</v>
      </c>
      <c r="J276" s="456" t="s">
        <v>1054</v>
      </c>
      <c r="K276" s="456"/>
      <c r="L276" s="457"/>
      <c r="M276" s="463">
        <f>40290-40030</f>
        <v>260</v>
      </c>
      <c r="N276" s="457" t="s">
        <v>27</v>
      </c>
      <c r="O276" s="463">
        <v>9</v>
      </c>
      <c r="P276" s="463">
        <v>7</v>
      </c>
      <c r="Q276" s="456" t="s">
        <v>30</v>
      </c>
      <c r="R276" s="457" t="s">
        <v>1264</v>
      </c>
      <c r="S276" s="457" t="s">
        <v>967</v>
      </c>
      <c r="T276" s="457" t="s">
        <v>1083</v>
      </c>
    </row>
    <row r="277" spans="1:24" ht="23.25">
      <c r="A277" s="493">
        <f t="shared" si="8"/>
        <v>14</v>
      </c>
      <c r="B277" s="457" t="s">
        <v>1276</v>
      </c>
      <c r="C277" s="456" t="s">
        <v>17</v>
      </c>
      <c r="D277" s="469">
        <v>40</v>
      </c>
      <c r="E277" s="469" t="s">
        <v>18</v>
      </c>
      <c r="F277" s="469">
        <v>499</v>
      </c>
      <c r="G277" s="456" t="s">
        <v>496</v>
      </c>
      <c r="H277" s="457" t="s">
        <v>27</v>
      </c>
      <c r="I277" s="456" t="s">
        <v>27</v>
      </c>
      <c r="J277" s="456" t="s">
        <v>1054</v>
      </c>
      <c r="K277" s="456"/>
      <c r="L277" s="457"/>
      <c r="M277" s="463">
        <f>L275</f>
        <v>260</v>
      </c>
      <c r="N277" s="457" t="s">
        <v>27</v>
      </c>
      <c r="O277" s="463">
        <v>3.5</v>
      </c>
      <c r="P277" s="463">
        <v>3.5</v>
      </c>
      <c r="Q277" s="456" t="s">
        <v>30</v>
      </c>
      <c r="R277" s="457" t="s">
        <v>1264</v>
      </c>
      <c r="S277" s="457" t="s">
        <v>1064</v>
      </c>
      <c r="T277" s="457"/>
    </row>
    <row r="278" spans="1:24" ht="23.25">
      <c r="A278" s="493">
        <f t="shared" ref="A278:A279" si="9">A277+1</f>
        <v>15</v>
      </c>
      <c r="B278" s="457" t="s">
        <v>1302</v>
      </c>
      <c r="C278" s="456" t="s">
        <v>17</v>
      </c>
      <c r="D278" s="469">
        <v>40</v>
      </c>
      <c r="E278" s="469" t="s">
        <v>18</v>
      </c>
      <c r="F278" s="469">
        <v>592</v>
      </c>
      <c r="G278" s="456" t="s">
        <v>488</v>
      </c>
      <c r="H278" s="457"/>
      <c r="I278" s="456" t="s">
        <v>27</v>
      </c>
      <c r="J278" s="456" t="s">
        <v>1054</v>
      </c>
      <c r="K278" s="456"/>
      <c r="L278" s="445"/>
      <c r="M278" s="463">
        <f>40748-40290</f>
        <v>458</v>
      </c>
      <c r="N278" s="457" t="s">
        <v>27</v>
      </c>
      <c r="O278" s="463">
        <v>3.5</v>
      </c>
      <c r="P278" s="463">
        <v>3.5</v>
      </c>
      <c r="Q278" s="456" t="s">
        <v>30</v>
      </c>
      <c r="R278" s="457" t="s">
        <v>1264</v>
      </c>
      <c r="S278" s="457" t="s">
        <v>1064</v>
      </c>
      <c r="T278" s="457" t="s">
        <v>1080</v>
      </c>
    </row>
    <row r="279" spans="1:24" s="515" customFormat="1" ht="23.25">
      <c r="A279" s="493">
        <f t="shared" si="9"/>
        <v>16</v>
      </c>
      <c r="B279" s="457" t="s">
        <v>1046</v>
      </c>
      <c r="C279" s="456" t="s">
        <v>17</v>
      </c>
      <c r="D279" s="469">
        <v>40</v>
      </c>
      <c r="E279" s="469" t="s">
        <v>18</v>
      </c>
      <c r="F279" s="469">
        <v>751</v>
      </c>
      <c r="G279" s="456" t="s">
        <v>496</v>
      </c>
      <c r="H279" s="457" t="s">
        <v>27</v>
      </c>
      <c r="I279" s="456" t="s">
        <v>27</v>
      </c>
      <c r="J279" s="456"/>
      <c r="K279" s="456" t="s">
        <v>1054</v>
      </c>
      <c r="L279" s="457"/>
      <c r="M279" s="463">
        <f>F279-F278</f>
        <v>159</v>
      </c>
      <c r="N279" s="457" t="s">
        <v>27</v>
      </c>
      <c r="O279" s="463">
        <v>3.5</v>
      </c>
      <c r="P279" s="463">
        <v>3.5</v>
      </c>
      <c r="Q279" s="456" t="s">
        <v>30</v>
      </c>
      <c r="R279" s="457" t="s">
        <v>1264</v>
      </c>
      <c r="S279" s="457" t="s">
        <v>1064</v>
      </c>
      <c r="T279" s="514" t="s">
        <v>1085</v>
      </c>
      <c r="V279" s="516"/>
      <c r="X279" s="445"/>
    </row>
    <row r="280" spans="1:24" s="515" customFormat="1" ht="23.25">
      <c r="A280" s="493">
        <f t="shared" ref="A280:A297" si="10">A279+1</f>
        <v>17</v>
      </c>
      <c r="B280" s="457" t="s">
        <v>1335</v>
      </c>
      <c r="C280" s="456" t="s">
        <v>17</v>
      </c>
      <c r="D280" s="469">
        <v>40</v>
      </c>
      <c r="E280" s="469" t="s">
        <v>18</v>
      </c>
      <c r="F280" s="469">
        <v>825</v>
      </c>
      <c r="G280" s="456" t="s">
        <v>496</v>
      </c>
      <c r="H280" s="457" t="s">
        <v>27</v>
      </c>
      <c r="I280" s="456" t="s">
        <v>27</v>
      </c>
      <c r="J280" s="456"/>
      <c r="K280" s="456" t="s">
        <v>1054</v>
      </c>
      <c r="L280" s="457">
        <f>40815-40290</f>
        <v>525</v>
      </c>
      <c r="M280" s="463"/>
      <c r="N280" s="457" t="s">
        <v>27</v>
      </c>
      <c r="O280" s="463">
        <v>5</v>
      </c>
      <c r="P280" s="463">
        <v>3.5</v>
      </c>
      <c r="Q280" s="456" t="s">
        <v>30</v>
      </c>
      <c r="R280" s="457" t="s">
        <v>1264</v>
      </c>
      <c r="S280" s="457" t="s">
        <v>1064</v>
      </c>
      <c r="T280" s="514" t="s">
        <v>1085</v>
      </c>
      <c r="V280" s="516"/>
      <c r="X280" s="445"/>
    </row>
    <row r="281" spans="1:24" ht="23.25">
      <c r="A281" s="493">
        <f t="shared" si="10"/>
        <v>18</v>
      </c>
      <c r="B281" s="457" t="s">
        <v>453</v>
      </c>
      <c r="C281" s="456" t="s">
        <v>17</v>
      </c>
      <c r="D281" s="469">
        <v>40</v>
      </c>
      <c r="E281" s="469" t="s">
        <v>18</v>
      </c>
      <c r="F281" s="469">
        <v>825</v>
      </c>
      <c r="G281" s="456" t="s">
        <v>488</v>
      </c>
      <c r="H281" s="457"/>
      <c r="I281" s="456" t="s">
        <v>27</v>
      </c>
      <c r="J281" s="456" t="s">
        <v>1054</v>
      </c>
      <c r="K281" s="456"/>
      <c r="L281" s="457">
        <f>40874-40815</f>
        <v>59</v>
      </c>
      <c r="M281" s="463">
        <f>L281</f>
        <v>59</v>
      </c>
      <c r="N281" s="457" t="s">
        <v>27</v>
      </c>
      <c r="O281" s="463">
        <v>5</v>
      </c>
      <c r="P281" s="463">
        <v>3.5</v>
      </c>
      <c r="Q281" s="456" t="s">
        <v>30</v>
      </c>
      <c r="R281" s="457" t="s">
        <v>1264</v>
      </c>
      <c r="S281" s="457" t="s">
        <v>967</v>
      </c>
      <c r="T281" s="457" t="s">
        <v>1083</v>
      </c>
    </row>
    <row r="282" spans="1:24" ht="23.25">
      <c r="A282" s="493">
        <f t="shared" si="10"/>
        <v>19</v>
      </c>
      <c r="B282" s="457" t="s">
        <v>1046</v>
      </c>
      <c r="C282" s="456" t="s">
        <v>17</v>
      </c>
      <c r="D282" s="469">
        <v>40</v>
      </c>
      <c r="E282" s="469" t="s">
        <v>18</v>
      </c>
      <c r="F282" s="469">
        <v>888</v>
      </c>
      <c r="G282" s="456" t="s">
        <v>514</v>
      </c>
      <c r="H282" s="457"/>
      <c r="I282" s="456" t="s">
        <v>27</v>
      </c>
      <c r="J282" s="456"/>
      <c r="K282" s="456" t="s">
        <v>1054</v>
      </c>
      <c r="L282" s="457"/>
      <c r="M282" s="463">
        <f>40923-40784</f>
        <v>139</v>
      </c>
      <c r="N282" s="457" t="s">
        <v>27</v>
      </c>
      <c r="O282" s="463">
        <v>9</v>
      </c>
      <c r="P282" s="463">
        <v>7</v>
      </c>
      <c r="Q282" s="456" t="s">
        <v>30</v>
      </c>
      <c r="R282" s="457" t="s">
        <v>1264</v>
      </c>
      <c r="S282" s="457" t="s">
        <v>1064</v>
      </c>
      <c r="T282" s="457" t="s">
        <v>1085</v>
      </c>
    </row>
    <row r="283" spans="1:24" ht="23.25">
      <c r="A283" s="493">
        <f t="shared" si="10"/>
        <v>20</v>
      </c>
      <c r="B283" s="457" t="s">
        <v>1046</v>
      </c>
      <c r="C283" s="456" t="s">
        <v>17</v>
      </c>
      <c r="D283" s="469">
        <v>40</v>
      </c>
      <c r="E283" s="469" t="s">
        <v>18</v>
      </c>
      <c r="F283" s="469">
        <v>942</v>
      </c>
      <c r="G283" s="456" t="s">
        <v>496</v>
      </c>
      <c r="H283" s="457" t="s">
        <v>27</v>
      </c>
      <c r="I283" s="456" t="s">
        <v>27</v>
      </c>
      <c r="J283" s="456"/>
      <c r="K283" s="456" t="s">
        <v>1054</v>
      </c>
      <c r="L283" s="457">
        <f>41180-40874</f>
        <v>306</v>
      </c>
      <c r="M283" s="463"/>
      <c r="N283" s="457" t="s">
        <v>27</v>
      </c>
      <c r="O283" s="463">
        <v>9</v>
      </c>
      <c r="P283" s="463">
        <v>7</v>
      </c>
      <c r="Q283" s="456" t="s">
        <v>30</v>
      </c>
      <c r="R283" s="457" t="s">
        <v>1264</v>
      </c>
      <c r="S283" s="457" t="s">
        <v>1064</v>
      </c>
      <c r="T283" s="457" t="s">
        <v>1085</v>
      </c>
    </row>
    <row r="284" spans="1:24" ht="23.25">
      <c r="A284" s="493">
        <f t="shared" si="10"/>
        <v>21</v>
      </c>
      <c r="B284" s="457" t="s">
        <v>1303</v>
      </c>
      <c r="C284" s="456" t="s">
        <v>17</v>
      </c>
      <c r="D284" s="469">
        <v>41</v>
      </c>
      <c r="E284" s="469" t="s">
        <v>18</v>
      </c>
      <c r="F284" s="469">
        <v>185</v>
      </c>
      <c r="G284" s="456" t="s">
        <v>488</v>
      </c>
      <c r="H284" s="457"/>
      <c r="I284" s="456" t="s">
        <v>27</v>
      </c>
      <c r="J284" s="456" t="s">
        <v>1054</v>
      </c>
      <c r="K284" s="456"/>
      <c r="L284" s="457">
        <f>42888-41180</f>
        <v>1708</v>
      </c>
      <c r="M284" s="463"/>
      <c r="N284" s="457" t="s">
        <v>27</v>
      </c>
      <c r="O284" s="463">
        <v>7</v>
      </c>
      <c r="P284" s="463">
        <v>5</v>
      </c>
      <c r="Q284" s="456" t="s">
        <v>30</v>
      </c>
      <c r="R284" s="457" t="s">
        <v>1264</v>
      </c>
      <c r="S284" s="457" t="s">
        <v>1064</v>
      </c>
      <c r="T284" s="457" t="s">
        <v>1081</v>
      </c>
    </row>
    <row r="285" spans="1:24" ht="23.25">
      <c r="A285" s="493">
        <f t="shared" si="10"/>
        <v>22</v>
      </c>
      <c r="B285" s="457" t="s">
        <v>1330</v>
      </c>
      <c r="C285" s="456" t="s">
        <v>17</v>
      </c>
      <c r="D285" s="469">
        <v>42</v>
      </c>
      <c r="E285" s="469" t="s">
        <v>18</v>
      </c>
      <c r="F285" s="473">
        <v>217</v>
      </c>
      <c r="G285" s="456" t="s">
        <v>488</v>
      </c>
      <c r="H285" s="457" t="s">
        <v>27</v>
      </c>
      <c r="I285" s="456" t="s">
        <v>27</v>
      </c>
      <c r="J285" s="457"/>
      <c r="K285" s="456" t="s">
        <v>1054</v>
      </c>
      <c r="L285" s="457">
        <f>38427-36622</f>
        <v>1805</v>
      </c>
      <c r="M285" s="463"/>
      <c r="N285" s="457" t="s">
        <v>27</v>
      </c>
      <c r="O285" s="463">
        <v>5</v>
      </c>
      <c r="P285" s="463">
        <v>2.5</v>
      </c>
      <c r="Q285" s="456" t="s">
        <v>30</v>
      </c>
      <c r="R285" s="457" t="s">
        <v>1264</v>
      </c>
      <c r="S285" s="457" t="s">
        <v>1064</v>
      </c>
      <c r="T285" s="457"/>
    </row>
    <row r="286" spans="1:24" ht="23.25">
      <c r="A286" s="493">
        <f t="shared" si="10"/>
        <v>23</v>
      </c>
      <c r="B286" s="457" t="s">
        <v>227</v>
      </c>
      <c r="C286" s="456" t="s">
        <v>17</v>
      </c>
      <c r="D286" s="469">
        <v>42</v>
      </c>
      <c r="E286" s="469" t="s">
        <v>18</v>
      </c>
      <c r="F286" s="469">
        <v>890</v>
      </c>
      <c r="G286" s="456" t="s">
        <v>496</v>
      </c>
      <c r="H286" s="457" t="s">
        <v>27</v>
      </c>
      <c r="I286" s="456" t="s">
        <v>27</v>
      </c>
      <c r="J286" s="456" t="s">
        <v>1054</v>
      </c>
      <c r="K286" s="456"/>
      <c r="L286" s="457">
        <f>44256-42888</f>
        <v>1368</v>
      </c>
      <c r="M286" s="463"/>
      <c r="N286" s="457" t="s">
        <v>27</v>
      </c>
      <c r="O286" s="463">
        <v>7</v>
      </c>
      <c r="P286" s="463">
        <v>5</v>
      </c>
      <c r="Q286" s="456" t="s">
        <v>30</v>
      </c>
      <c r="R286" s="457" t="s">
        <v>1264</v>
      </c>
      <c r="S286" s="457" t="s">
        <v>1064</v>
      </c>
      <c r="T286" s="457"/>
      <c r="V286" s="445"/>
    </row>
    <row r="287" spans="1:24" s="455" customFormat="1" ht="23.25">
      <c r="A287" s="493">
        <f t="shared" si="10"/>
        <v>24</v>
      </c>
      <c r="B287" s="457" t="s">
        <v>1331</v>
      </c>
      <c r="C287" s="456" t="s">
        <v>17</v>
      </c>
      <c r="D287" s="469">
        <v>42</v>
      </c>
      <c r="E287" s="469" t="s">
        <v>18</v>
      </c>
      <c r="F287" s="473">
        <v>949</v>
      </c>
      <c r="G287" s="456" t="s">
        <v>488</v>
      </c>
      <c r="H287" s="457"/>
      <c r="I287" s="456" t="s">
        <v>27</v>
      </c>
      <c r="J287" s="445"/>
      <c r="K287" s="456" t="s">
        <v>1054</v>
      </c>
      <c r="L287" s="457"/>
      <c r="M287" s="463"/>
      <c r="N287" s="457"/>
      <c r="O287" s="463"/>
      <c r="P287" s="463"/>
      <c r="Q287" s="456"/>
      <c r="R287" s="457" t="s">
        <v>1264</v>
      </c>
      <c r="S287" s="457" t="s">
        <v>1064</v>
      </c>
      <c r="T287" s="517"/>
    </row>
    <row r="288" spans="1:24" ht="23.25">
      <c r="A288" s="493">
        <f t="shared" si="10"/>
        <v>25</v>
      </c>
      <c r="B288" s="457" t="s">
        <v>1065</v>
      </c>
      <c r="C288" s="456" t="s">
        <v>17</v>
      </c>
      <c r="D288" s="469">
        <v>43</v>
      </c>
      <c r="E288" s="469" t="s">
        <v>18</v>
      </c>
      <c r="F288" s="469">
        <v>721</v>
      </c>
      <c r="G288" s="456" t="s">
        <v>496</v>
      </c>
      <c r="H288" s="457"/>
      <c r="I288" s="456" t="s">
        <v>27</v>
      </c>
      <c r="J288" s="456" t="s">
        <v>1054</v>
      </c>
      <c r="K288" s="456"/>
      <c r="L288" s="457"/>
      <c r="M288" s="463"/>
      <c r="N288" s="457"/>
      <c r="O288" s="463"/>
      <c r="P288" s="463"/>
      <c r="Q288" s="456"/>
      <c r="R288" s="457" t="s">
        <v>1264</v>
      </c>
      <c r="S288" s="457" t="s">
        <v>1064</v>
      </c>
      <c r="T288" s="457" t="s">
        <v>940</v>
      </c>
    </row>
    <row r="289" spans="1:22" ht="23.25">
      <c r="A289" s="493">
        <f t="shared" si="10"/>
        <v>26</v>
      </c>
      <c r="B289" s="457" t="s">
        <v>1277</v>
      </c>
      <c r="C289" s="456" t="s">
        <v>17</v>
      </c>
      <c r="D289" s="469">
        <v>43</v>
      </c>
      <c r="E289" s="469" t="s">
        <v>18</v>
      </c>
      <c r="F289" s="469">
        <v>900</v>
      </c>
      <c r="G289" s="456" t="s">
        <v>496</v>
      </c>
      <c r="H289" s="457"/>
      <c r="I289" s="456" t="s">
        <v>27</v>
      </c>
      <c r="J289" s="456"/>
      <c r="K289" s="456" t="s">
        <v>1054</v>
      </c>
      <c r="L289" s="457"/>
      <c r="M289" s="463"/>
      <c r="N289" s="457"/>
      <c r="O289" s="463"/>
      <c r="P289" s="463"/>
      <c r="Q289" s="456"/>
      <c r="R289" s="457" t="s">
        <v>1264</v>
      </c>
      <c r="S289" s="457" t="s">
        <v>1064</v>
      </c>
      <c r="T289" s="457"/>
    </row>
    <row r="290" spans="1:22" ht="23.25">
      <c r="A290" s="493">
        <f t="shared" si="10"/>
        <v>27</v>
      </c>
      <c r="B290" s="457" t="s">
        <v>1047</v>
      </c>
      <c r="C290" s="456" t="s">
        <v>17</v>
      </c>
      <c r="D290" s="469">
        <v>44</v>
      </c>
      <c r="E290" s="469" t="s">
        <v>18</v>
      </c>
      <c r="F290" s="469">
        <v>150</v>
      </c>
      <c r="G290" s="456" t="s">
        <v>488</v>
      </c>
      <c r="H290" s="457" t="s">
        <v>27</v>
      </c>
      <c r="I290" s="456" t="s">
        <v>27</v>
      </c>
      <c r="J290" s="456"/>
      <c r="K290" s="456" t="s">
        <v>1054</v>
      </c>
      <c r="L290" s="457"/>
      <c r="M290" s="463">
        <f>L286</f>
        <v>1368</v>
      </c>
      <c r="N290" s="457" t="s">
        <v>27</v>
      </c>
      <c r="O290" s="463">
        <v>7</v>
      </c>
      <c r="P290" s="463">
        <v>5</v>
      </c>
      <c r="Q290" s="456" t="s">
        <v>30</v>
      </c>
      <c r="R290" s="457" t="s">
        <v>1264</v>
      </c>
      <c r="S290" s="457" t="s">
        <v>1064</v>
      </c>
      <c r="T290" s="457" t="s">
        <v>1082</v>
      </c>
    </row>
    <row r="291" spans="1:22" ht="23.25">
      <c r="A291" s="493">
        <f t="shared" si="10"/>
        <v>28</v>
      </c>
      <c r="B291" s="457" t="s">
        <v>1279</v>
      </c>
      <c r="C291" s="456" t="s">
        <v>17</v>
      </c>
      <c r="D291" s="469">
        <v>44</v>
      </c>
      <c r="E291" s="469" t="s">
        <v>18</v>
      </c>
      <c r="F291" s="469">
        <v>204</v>
      </c>
      <c r="G291" s="456" t="s">
        <v>496</v>
      </c>
      <c r="H291" s="457" t="s">
        <v>27</v>
      </c>
      <c r="I291" s="456" t="s">
        <v>27</v>
      </c>
      <c r="J291" s="456" t="s">
        <v>1054</v>
      </c>
      <c r="K291" s="479"/>
      <c r="M291" s="457">
        <f>45737-44256</f>
        <v>1481</v>
      </c>
      <c r="N291" s="457" t="s">
        <v>27</v>
      </c>
      <c r="O291" s="463">
        <v>3.5</v>
      </c>
      <c r="P291" s="463">
        <v>3.5</v>
      </c>
      <c r="Q291" s="456" t="s">
        <v>30</v>
      </c>
      <c r="R291" s="457" t="s">
        <v>1264</v>
      </c>
      <c r="S291" s="457" t="s">
        <v>967</v>
      </c>
      <c r="T291" s="457" t="s">
        <v>1083</v>
      </c>
    </row>
    <row r="292" spans="1:22" ht="23.25">
      <c r="A292" s="493">
        <f t="shared" si="10"/>
        <v>29</v>
      </c>
      <c r="B292" s="457" t="s">
        <v>1278</v>
      </c>
      <c r="C292" s="456" t="s">
        <v>17</v>
      </c>
      <c r="D292" s="469">
        <v>44</v>
      </c>
      <c r="E292" s="469" t="s">
        <v>18</v>
      </c>
      <c r="F292" s="469">
        <v>248</v>
      </c>
      <c r="G292" s="456" t="s">
        <v>496</v>
      </c>
      <c r="H292" s="457"/>
      <c r="I292" s="456" t="s">
        <v>27</v>
      </c>
      <c r="J292" s="456" t="s">
        <v>1054</v>
      </c>
      <c r="K292" s="456"/>
      <c r="L292" s="457"/>
      <c r="M292" s="463"/>
      <c r="N292" s="457"/>
      <c r="O292" s="463"/>
      <c r="P292" s="463"/>
      <c r="Q292" s="456"/>
      <c r="R292" s="457" t="s">
        <v>1264</v>
      </c>
      <c r="S292" s="457" t="s">
        <v>1064</v>
      </c>
      <c r="T292" s="457"/>
    </row>
    <row r="293" spans="1:22" ht="23.25">
      <c r="A293" s="493">
        <f t="shared" si="10"/>
        <v>30</v>
      </c>
      <c r="B293" s="457" t="s">
        <v>1304</v>
      </c>
      <c r="C293" s="456" t="s">
        <v>17</v>
      </c>
      <c r="D293" s="469">
        <v>44</v>
      </c>
      <c r="E293" s="469" t="s">
        <v>18</v>
      </c>
      <c r="F293" s="469">
        <v>312</v>
      </c>
      <c r="G293" s="456" t="s">
        <v>514</v>
      </c>
      <c r="H293" s="457"/>
      <c r="I293" s="456" t="s">
        <v>27</v>
      </c>
      <c r="J293" s="456" t="s">
        <v>1054</v>
      </c>
      <c r="K293" s="456"/>
      <c r="L293" s="457"/>
      <c r="M293" s="463"/>
      <c r="N293" s="457"/>
      <c r="O293" s="463"/>
      <c r="P293" s="463"/>
      <c r="Q293" s="456"/>
      <c r="R293" s="457" t="s">
        <v>1264</v>
      </c>
      <c r="S293" s="457" t="s">
        <v>1064</v>
      </c>
      <c r="T293" s="457"/>
    </row>
    <row r="294" spans="1:22" ht="23.25">
      <c r="A294" s="493">
        <f t="shared" si="10"/>
        <v>31</v>
      </c>
      <c r="B294" s="466" t="s">
        <v>1222</v>
      </c>
      <c r="C294" s="467" t="s">
        <v>17</v>
      </c>
      <c r="D294" s="481">
        <v>44</v>
      </c>
      <c r="E294" s="481" t="s">
        <v>18</v>
      </c>
      <c r="F294" s="481">
        <v>487</v>
      </c>
      <c r="G294" s="483" t="s">
        <v>496</v>
      </c>
      <c r="H294" s="457"/>
      <c r="I294" s="456" t="s">
        <v>27</v>
      </c>
      <c r="J294" s="456" t="s">
        <v>1054</v>
      </c>
      <c r="K294" s="456"/>
      <c r="L294" s="457"/>
      <c r="M294" s="463"/>
      <c r="N294" s="457"/>
      <c r="O294" s="463"/>
      <c r="P294" s="463"/>
      <c r="Q294" s="456"/>
      <c r="R294" s="457" t="s">
        <v>405</v>
      </c>
      <c r="S294" s="457" t="s">
        <v>1063</v>
      </c>
      <c r="T294" s="457" t="s">
        <v>940</v>
      </c>
    </row>
    <row r="295" spans="1:22" ht="23.25">
      <c r="A295" s="493">
        <f t="shared" si="10"/>
        <v>32</v>
      </c>
      <c r="B295" s="457" t="s">
        <v>1047</v>
      </c>
      <c r="C295" s="456" t="s">
        <v>17</v>
      </c>
      <c r="D295" s="469">
        <v>46</v>
      </c>
      <c r="E295" s="469" t="s">
        <v>18</v>
      </c>
      <c r="F295" s="473" t="s">
        <v>1014</v>
      </c>
      <c r="G295" s="456" t="s">
        <v>514</v>
      </c>
      <c r="H295" s="457" t="s">
        <v>27</v>
      </c>
      <c r="I295" s="456" t="s">
        <v>27</v>
      </c>
      <c r="J295" s="456"/>
      <c r="K295" s="456" t="s">
        <v>1054</v>
      </c>
      <c r="L295" s="457"/>
      <c r="M295" s="463" t="e">
        <f>#REF!</f>
        <v>#REF!</v>
      </c>
      <c r="N295" s="457" t="s">
        <v>27</v>
      </c>
      <c r="O295" s="463">
        <v>7</v>
      </c>
      <c r="P295" s="463">
        <v>5</v>
      </c>
      <c r="Q295" s="456" t="s">
        <v>30</v>
      </c>
      <c r="R295" s="457" t="s">
        <v>405</v>
      </c>
      <c r="S295" s="457" t="s">
        <v>1063</v>
      </c>
      <c r="T295" s="457" t="s">
        <v>1082</v>
      </c>
      <c r="U295" s="457"/>
      <c r="V295" s="445"/>
    </row>
    <row r="296" spans="1:22" ht="23.25">
      <c r="A296" s="493">
        <f t="shared" si="10"/>
        <v>33</v>
      </c>
      <c r="B296" s="457" t="s">
        <v>58</v>
      </c>
      <c r="C296" s="456" t="s">
        <v>17</v>
      </c>
      <c r="D296" s="469">
        <v>47</v>
      </c>
      <c r="E296" s="469" t="s">
        <v>18</v>
      </c>
      <c r="F296" s="469">
        <v>410</v>
      </c>
      <c r="G296" s="456" t="s">
        <v>496</v>
      </c>
      <c r="H296" s="457"/>
      <c r="I296" s="456" t="s">
        <v>27</v>
      </c>
      <c r="J296" s="456" t="s">
        <v>1054</v>
      </c>
      <c r="K296" s="456"/>
      <c r="L296" s="469"/>
      <c r="M296" s="469"/>
      <c r="N296" s="457"/>
      <c r="O296" s="519"/>
      <c r="P296" s="519"/>
      <c r="Q296" s="456"/>
      <c r="R296" s="457" t="s">
        <v>1269</v>
      </c>
      <c r="S296" s="457" t="s">
        <v>1064</v>
      </c>
      <c r="T296" s="457"/>
    </row>
    <row r="297" spans="1:22" ht="23.25">
      <c r="A297" s="493">
        <f t="shared" si="10"/>
        <v>34</v>
      </c>
      <c r="B297" s="457" t="s">
        <v>1105</v>
      </c>
      <c r="C297" s="456" t="s">
        <v>17</v>
      </c>
      <c r="D297" s="469">
        <v>47</v>
      </c>
      <c r="E297" s="469" t="s">
        <v>18</v>
      </c>
      <c r="F297" s="469">
        <v>410</v>
      </c>
      <c r="G297" s="456" t="s">
        <v>488</v>
      </c>
      <c r="H297" s="457"/>
      <c r="I297" s="456" t="s">
        <v>27</v>
      </c>
      <c r="J297" s="456"/>
      <c r="K297" s="456" t="s">
        <v>1054</v>
      </c>
      <c r="L297" s="469"/>
      <c r="M297" s="469"/>
      <c r="N297" s="457"/>
      <c r="O297" s="519"/>
      <c r="P297" s="519"/>
      <c r="Q297" s="456"/>
      <c r="R297" s="457" t="s">
        <v>1269</v>
      </c>
      <c r="S297" s="457" t="s">
        <v>1064</v>
      </c>
      <c r="T297" s="457" t="s">
        <v>1085</v>
      </c>
    </row>
    <row r="298" spans="1:22" ht="23.25">
      <c r="A298" s="493">
        <f t="shared" ref="A298:A345" si="11">A297+1</f>
        <v>35</v>
      </c>
      <c r="B298" s="457" t="s">
        <v>1305</v>
      </c>
      <c r="C298" s="456" t="s">
        <v>17</v>
      </c>
      <c r="D298" s="469">
        <v>47</v>
      </c>
      <c r="E298" s="469" t="s">
        <v>18</v>
      </c>
      <c r="F298" s="469">
        <v>587</v>
      </c>
      <c r="G298" s="456" t="s">
        <v>496</v>
      </c>
      <c r="H298" s="457"/>
      <c r="I298" s="456" t="s">
        <v>56</v>
      </c>
      <c r="J298" s="456" t="s">
        <v>1054</v>
      </c>
      <c r="K298" s="456"/>
      <c r="L298" s="469"/>
      <c r="M298" s="469"/>
      <c r="N298" s="457"/>
      <c r="O298" s="519"/>
      <c r="P298" s="519"/>
      <c r="Q298" s="456"/>
      <c r="R298" s="457" t="s">
        <v>1269</v>
      </c>
      <c r="S298" s="457" t="s">
        <v>1064</v>
      </c>
      <c r="T298" s="457"/>
    </row>
    <row r="299" spans="1:22" ht="23.25">
      <c r="A299" s="493">
        <f t="shared" si="11"/>
        <v>36</v>
      </c>
      <c r="B299" s="457" t="s">
        <v>1105</v>
      </c>
      <c r="C299" s="456" t="s">
        <v>17</v>
      </c>
      <c r="D299" s="469">
        <v>47</v>
      </c>
      <c r="E299" s="469" t="s">
        <v>18</v>
      </c>
      <c r="F299" s="469">
        <v>587</v>
      </c>
      <c r="G299" s="456" t="s">
        <v>488</v>
      </c>
      <c r="H299" s="457"/>
      <c r="I299" s="456" t="s">
        <v>56</v>
      </c>
      <c r="J299" s="456"/>
      <c r="K299" s="456" t="s">
        <v>1054</v>
      </c>
      <c r="L299" s="469"/>
      <c r="M299" s="469"/>
      <c r="N299" s="457"/>
      <c r="O299" s="519"/>
      <c r="P299" s="519"/>
      <c r="Q299" s="456"/>
      <c r="R299" s="457" t="s">
        <v>1269</v>
      </c>
      <c r="S299" s="457" t="s">
        <v>1064</v>
      </c>
      <c r="T299" s="457" t="s">
        <v>1085</v>
      </c>
      <c r="V299" s="445"/>
    </row>
    <row r="300" spans="1:22" ht="23.25">
      <c r="A300" s="493">
        <f t="shared" si="11"/>
        <v>37</v>
      </c>
      <c r="B300" s="457" t="s">
        <v>1105</v>
      </c>
      <c r="C300" s="456" t="s">
        <v>17</v>
      </c>
      <c r="D300" s="469">
        <v>48</v>
      </c>
      <c r="E300" s="469" t="s">
        <v>18</v>
      </c>
      <c r="F300" s="473" t="s">
        <v>704</v>
      </c>
      <c r="G300" s="456" t="s">
        <v>488</v>
      </c>
      <c r="H300" s="457"/>
      <c r="I300" s="456" t="s">
        <v>27</v>
      </c>
      <c r="J300" s="456"/>
      <c r="K300" s="456" t="s">
        <v>1054</v>
      </c>
      <c r="L300" s="469"/>
      <c r="M300" s="469"/>
      <c r="N300" s="457"/>
      <c r="O300" s="519"/>
      <c r="P300" s="519"/>
      <c r="Q300" s="456"/>
      <c r="R300" s="457" t="s">
        <v>1269</v>
      </c>
      <c r="S300" s="457" t="s">
        <v>1064</v>
      </c>
      <c r="T300" s="457" t="s">
        <v>1085</v>
      </c>
      <c r="V300" s="445"/>
    </row>
    <row r="301" spans="1:22" ht="23.25">
      <c r="A301" s="493">
        <f t="shared" si="11"/>
        <v>38</v>
      </c>
      <c r="B301" s="457" t="s">
        <v>1105</v>
      </c>
      <c r="C301" s="456" t="s">
        <v>17</v>
      </c>
      <c r="D301" s="469">
        <v>48</v>
      </c>
      <c r="E301" s="469" t="s">
        <v>18</v>
      </c>
      <c r="F301" s="473" t="s">
        <v>704</v>
      </c>
      <c r="G301" s="456" t="s">
        <v>496</v>
      </c>
      <c r="H301" s="457"/>
      <c r="I301" s="456" t="s">
        <v>27</v>
      </c>
      <c r="J301" s="456"/>
      <c r="K301" s="456" t="s">
        <v>1054</v>
      </c>
      <c r="L301" s="469"/>
      <c r="M301" s="469"/>
      <c r="N301" s="457"/>
      <c r="O301" s="519"/>
      <c r="P301" s="519"/>
      <c r="Q301" s="456"/>
      <c r="R301" s="457" t="s">
        <v>1270</v>
      </c>
      <c r="S301" s="457" t="s">
        <v>1064</v>
      </c>
      <c r="T301" s="457" t="s">
        <v>1085</v>
      </c>
      <c r="V301" s="445"/>
    </row>
    <row r="302" spans="1:22" ht="23.25">
      <c r="A302" s="493">
        <f t="shared" si="11"/>
        <v>39</v>
      </c>
      <c r="B302" s="457" t="s">
        <v>1116</v>
      </c>
      <c r="C302" s="456" t="s">
        <v>17</v>
      </c>
      <c r="D302" s="469">
        <v>48</v>
      </c>
      <c r="E302" s="469" t="s">
        <v>18</v>
      </c>
      <c r="F302" s="469">
        <v>368</v>
      </c>
      <c r="G302" s="456" t="s">
        <v>488</v>
      </c>
      <c r="H302" s="457"/>
      <c r="I302" s="456" t="s">
        <v>27</v>
      </c>
      <c r="J302" s="456" t="s">
        <v>1054</v>
      </c>
      <c r="K302" s="456"/>
      <c r="L302" s="469"/>
      <c r="M302" s="469"/>
      <c r="N302" s="457"/>
      <c r="O302" s="519"/>
      <c r="P302" s="519"/>
      <c r="Q302" s="456"/>
      <c r="R302" s="457" t="s">
        <v>1269</v>
      </c>
      <c r="S302" s="457" t="s">
        <v>1064</v>
      </c>
      <c r="T302" s="457"/>
      <c r="V302" s="445"/>
    </row>
    <row r="303" spans="1:22" ht="23.25">
      <c r="A303" s="493">
        <f t="shared" si="11"/>
        <v>40</v>
      </c>
      <c r="B303" s="457" t="s">
        <v>205</v>
      </c>
      <c r="C303" s="456" t="s">
        <v>17</v>
      </c>
      <c r="D303" s="469">
        <v>48</v>
      </c>
      <c r="E303" s="469" t="s">
        <v>18</v>
      </c>
      <c r="F303" s="469">
        <v>368</v>
      </c>
      <c r="G303" s="456" t="s">
        <v>496</v>
      </c>
      <c r="H303" s="457"/>
      <c r="I303" s="456" t="s">
        <v>27</v>
      </c>
      <c r="J303" s="456" t="s">
        <v>1054</v>
      </c>
      <c r="K303" s="456"/>
      <c r="L303" s="469"/>
      <c r="M303" s="469"/>
      <c r="N303" s="457"/>
      <c r="O303" s="519"/>
      <c r="P303" s="519"/>
      <c r="Q303" s="456"/>
      <c r="R303" s="457" t="s">
        <v>1270</v>
      </c>
      <c r="S303" s="457" t="s">
        <v>1064</v>
      </c>
      <c r="T303" s="457"/>
      <c r="V303" s="445"/>
    </row>
    <row r="304" spans="1:22" ht="23.25">
      <c r="A304" s="493">
        <f t="shared" si="11"/>
        <v>41</v>
      </c>
      <c r="B304" s="457" t="s">
        <v>1114</v>
      </c>
      <c r="C304" s="456" t="s">
        <v>17</v>
      </c>
      <c r="D304" s="469">
        <v>48</v>
      </c>
      <c r="E304" s="469" t="s">
        <v>18</v>
      </c>
      <c r="F304" s="469">
        <v>560</v>
      </c>
      <c r="G304" s="456" t="s">
        <v>496</v>
      </c>
      <c r="H304" s="457"/>
      <c r="I304" s="456" t="s">
        <v>27</v>
      </c>
      <c r="J304" s="456"/>
      <c r="K304" s="456" t="s">
        <v>1054</v>
      </c>
      <c r="L304" s="469"/>
      <c r="M304" s="469"/>
      <c r="N304" s="457"/>
      <c r="O304" s="519"/>
      <c r="P304" s="519"/>
      <c r="Q304" s="456"/>
      <c r="R304" s="457" t="s">
        <v>1270</v>
      </c>
      <c r="S304" s="457" t="s">
        <v>1064</v>
      </c>
      <c r="T304" s="457"/>
      <c r="V304" s="445"/>
    </row>
    <row r="305" spans="1:24" ht="23.25">
      <c r="A305" s="493">
        <f t="shared" si="11"/>
        <v>42</v>
      </c>
      <c r="B305" s="457" t="s">
        <v>1105</v>
      </c>
      <c r="C305" s="456" t="s">
        <v>17</v>
      </c>
      <c r="D305" s="469">
        <v>48</v>
      </c>
      <c r="E305" s="469" t="s">
        <v>18</v>
      </c>
      <c r="F305" s="469">
        <v>608</v>
      </c>
      <c r="G305" s="456" t="s">
        <v>488</v>
      </c>
      <c r="H305" s="457"/>
      <c r="I305" s="456" t="s">
        <v>27</v>
      </c>
      <c r="J305" s="456"/>
      <c r="K305" s="456" t="s">
        <v>1054</v>
      </c>
      <c r="L305" s="469"/>
      <c r="M305" s="469"/>
      <c r="N305" s="457"/>
      <c r="O305" s="519"/>
      <c r="P305" s="519"/>
      <c r="Q305" s="456"/>
      <c r="R305" s="457" t="s">
        <v>1269</v>
      </c>
      <c r="S305" s="457" t="s">
        <v>1064</v>
      </c>
      <c r="T305" s="457" t="s">
        <v>1085</v>
      </c>
      <c r="V305" s="445"/>
    </row>
    <row r="306" spans="1:24" ht="23.25">
      <c r="A306" s="493">
        <f t="shared" si="11"/>
        <v>43</v>
      </c>
      <c r="B306" s="457" t="s">
        <v>1105</v>
      </c>
      <c r="C306" s="456" t="s">
        <v>17</v>
      </c>
      <c r="D306" s="469">
        <v>48</v>
      </c>
      <c r="E306" s="469" t="s">
        <v>18</v>
      </c>
      <c r="F306" s="469">
        <v>608</v>
      </c>
      <c r="G306" s="456" t="s">
        <v>496</v>
      </c>
      <c r="H306" s="457"/>
      <c r="I306" s="456" t="s">
        <v>27</v>
      </c>
      <c r="J306" s="456"/>
      <c r="K306" s="456" t="s">
        <v>1054</v>
      </c>
      <c r="L306" s="469"/>
      <c r="M306" s="469"/>
      <c r="N306" s="457"/>
      <c r="O306" s="519"/>
      <c r="P306" s="519"/>
      <c r="Q306" s="456"/>
      <c r="R306" s="457" t="s">
        <v>1270</v>
      </c>
      <c r="S306" s="457" t="s">
        <v>1064</v>
      </c>
      <c r="T306" s="457" t="s">
        <v>1085</v>
      </c>
      <c r="V306" s="445"/>
    </row>
    <row r="307" spans="1:24" ht="23.25">
      <c r="A307" s="493">
        <f t="shared" si="11"/>
        <v>44</v>
      </c>
      <c r="B307" s="457" t="s">
        <v>1306</v>
      </c>
      <c r="C307" s="456" t="s">
        <v>17</v>
      </c>
      <c r="D307" s="469">
        <v>48</v>
      </c>
      <c r="E307" s="469" t="s">
        <v>18</v>
      </c>
      <c r="F307" s="469">
        <v>725</v>
      </c>
      <c r="G307" s="456" t="s">
        <v>496</v>
      </c>
      <c r="H307" s="457"/>
      <c r="I307" s="456" t="s">
        <v>27</v>
      </c>
      <c r="J307" s="456" t="s">
        <v>1054</v>
      </c>
      <c r="K307" s="456"/>
      <c r="L307" s="469"/>
      <c r="M307" s="469"/>
      <c r="N307" s="457"/>
      <c r="O307" s="519"/>
      <c r="P307" s="519"/>
      <c r="Q307" s="456"/>
      <c r="R307" s="457" t="s">
        <v>1270</v>
      </c>
      <c r="S307" s="457" t="s">
        <v>1064</v>
      </c>
      <c r="T307" s="457"/>
      <c r="V307" s="445"/>
    </row>
    <row r="308" spans="1:24" ht="23.25">
      <c r="A308" s="493">
        <f t="shared" si="11"/>
        <v>45</v>
      </c>
      <c r="B308" s="457" t="s">
        <v>1105</v>
      </c>
      <c r="C308" s="456" t="s">
        <v>17</v>
      </c>
      <c r="D308" s="469">
        <v>49</v>
      </c>
      <c r="E308" s="469" t="s">
        <v>18</v>
      </c>
      <c r="F308" s="473" t="s">
        <v>483</v>
      </c>
      <c r="G308" s="456" t="s">
        <v>488</v>
      </c>
      <c r="H308" s="457"/>
      <c r="I308" s="456" t="s">
        <v>27</v>
      </c>
      <c r="J308" s="456"/>
      <c r="K308" s="456" t="s">
        <v>1054</v>
      </c>
      <c r="L308" s="469"/>
      <c r="M308" s="469"/>
      <c r="N308" s="457"/>
      <c r="O308" s="519"/>
      <c r="P308" s="519"/>
      <c r="Q308" s="456"/>
      <c r="R308" s="457" t="s">
        <v>1269</v>
      </c>
      <c r="S308" s="457" t="s">
        <v>1064</v>
      </c>
      <c r="T308" s="457" t="s">
        <v>1085</v>
      </c>
      <c r="V308" s="445"/>
    </row>
    <row r="309" spans="1:24" ht="23.25">
      <c r="A309" s="493">
        <f t="shared" si="11"/>
        <v>46</v>
      </c>
      <c r="B309" s="457" t="s">
        <v>1105</v>
      </c>
      <c r="C309" s="456" t="s">
        <v>17</v>
      </c>
      <c r="D309" s="469">
        <v>49</v>
      </c>
      <c r="E309" s="469" t="s">
        <v>18</v>
      </c>
      <c r="F309" s="473" t="s">
        <v>483</v>
      </c>
      <c r="G309" s="456" t="s">
        <v>496</v>
      </c>
      <c r="H309" s="457"/>
      <c r="I309" s="456" t="s">
        <v>27</v>
      </c>
      <c r="J309" s="456"/>
      <c r="K309" s="456" t="s">
        <v>1054</v>
      </c>
      <c r="L309" s="469"/>
      <c r="M309" s="469"/>
      <c r="N309" s="457"/>
      <c r="O309" s="519"/>
      <c r="P309" s="519"/>
      <c r="Q309" s="456"/>
      <c r="R309" s="457" t="s">
        <v>1270</v>
      </c>
      <c r="S309" s="457" t="s">
        <v>1064</v>
      </c>
      <c r="T309" s="457" t="s">
        <v>1085</v>
      </c>
      <c r="V309" s="445"/>
    </row>
    <row r="310" spans="1:24" ht="23.25">
      <c r="A310" s="493">
        <f t="shared" si="11"/>
        <v>47</v>
      </c>
      <c r="B310" s="457" t="s">
        <v>1144</v>
      </c>
      <c r="C310" s="456" t="s">
        <v>17</v>
      </c>
      <c r="D310" s="469">
        <v>49</v>
      </c>
      <c r="E310" s="469" t="s">
        <v>18</v>
      </c>
      <c r="F310" s="469">
        <v>139</v>
      </c>
      <c r="G310" s="456" t="s">
        <v>496</v>
      </c>
      <c r="H310" s="457"/>
      <c r="I310" s="456" t="s">
        <v>27</v>
      </c>
      <c r="J310" s="456" t="s">
        <v>1054</v>
      </c>
      <c r="K310" s="456"/>
      <c r="L310" s="469"/>
      <c r="M310" s="469"/>
      <c r="N310" s="457"/>
      <c r="O310" s="519"/>
      <c r="P310" s="519"/>
      <c r="Q310" s="456"/>
      <c r="R310" s="457" t="s">
        <v>1270</v>
      </c>
      <c r="S310" s="457" t="s">
        <v>1064</v>
      </c>
      <c r="T310" s="457"/>
      <c r="V310" s="445"/>
    </row>
    <row r="311" spans="1:24" ht="23.25">
      <c r="A311" s="493">
        <f t="shared" si="11"/>
        <v>48</v>
      </c>
      <c r="B311" s="457" t="s">
        <v>1306</v>
      </c>
      <c r="C311" s="456" t="s">
        <v>17</v>
      </c>
      <c r="D311" s="469">
        <v>49</v>
      </c>
      <c r="E311" s="469" t="s">
        <v>18</v>
      </c>
      <c r="F311" s="469">
        <v>299</v>
      </c>
      <c r="G311" s="456" t="s">
        <v>488</v>
      </c>
      <c r="H311" s="457"/>
      <c r="I311" s="456" t="s">
        <v>27</v>
      </c>
      <c r="J311" s="456" t="s">
        <v>1054</v>
      </c>
      <c r="K311" s="456"/>
      <c r="L311" s="469"/>
      <c r="M311" s="469"/>
      <c r="N311" s="457"/>
      <c r="O311" s="519"/>
      <c r="P311" s="519"/>
      <c r="Q311" s="456"/>
      <c r="R311" s="457" t="s">
        <v>1269</v>
      </c>
      <c r="S311" s="457" t="s">
        <v>1064</v>
      </c>
      <c r="T311" s="457"/>
      <c r="V311" s="445"/>
    </row>
    <row r="312" spans="1:24" ht="23.25">
      <c r="A312" s="493">
        <f t="shared" si="11"/>
        <v>49</v>
      </c>
      <c r="B312" s="457" t="s">
        <v>1105</v>
      </c>
      <c r="C312" s="456" t="s">
        <v>17</v>
      </c>
      <c r="D312" s="469">
        <v>49</v>
      </c>
      <c r="E312" s="469" t="s">
        <v>18</v>
      </c>
      <c r="F312" s="469">
        <v>299</v>
      </c>
      <c r="G312" s="456" t="s">
        <v>488</v>
      </c>
      <c r="H312" s="457"/>
      <c r="I312" s="456" t="s">
        <v>27</v>
      </c>
      <c r="J312" s="456"/>
      <c r="K312" s="456" t="s">
        <v>1054</v>
      </c>
      <c r="L312" s="469"/>
      <c r="M312" s="469"/>
      <c r="N312" s="457"/>
      <c r="O312" s="519"/>
      <c r="P312" s="519"/>
      <c r="Q312" s="456"/>
      <c r="R312" s="457" t="s">
        <v>1270</v>
      </c>
      <c r="S312" s="457" t="s">
        <v>1064</v>
      </c>
      <c r="T312" s="457" t="s">
        <v>1085</v>
      </c>
      <c r="V312" s="445"/>
    </row>
    <row r="313" spans="1:24" ht="23.25">
      <c r="A313" s="493">
        <f t="shared" si="11"/>
        <v>50</v>
      </c>
      <c r="B313" s="466" t="s">
        <v>1223</v>
      </c>
      <c r="C313" s="467" t="s">
        <v>17</v>
      </c>
      <c r="D313" s="481">
        <v>49</v>
      </c>
      <c r="E313" s="481" t="s">
        <v>18</v>
      </c>
      <c r="F313" s="481">
        <v>299</v>
      </c>
      <c r="G313" s="483" t="s">
        <v>496</v>
      </c>
      <c r="H313" s="457"/>
      <c r="I313" s="456" t="s">
        <v>27</v>
      </c>
      <c r="J313" s="456" t="s">
        <v>1054</v>
      </c>
      <c r="K313" s="456"/>
      <c r="L313" s="469"/>
      <c r="M313" s="469"/>
      <c r="N313" s="457"/>
      <c r="O313" s="519"/>
      <c r="P313" s="519"/>
      <c r="Q313" s="456"/>
      <c r="R313" s="457" t="s">
        <v>1270</v>
      </c>
      <c r="S313" s="457" t="s">
        <v>1064</v>
      </c>
      <c r="T313" s="457" t="s">
        <v>940</v>
      </c>
      <c r="V313" s="445"/>
    </row>
    <row r="314" spans="1:24" ht="23.25">
      <c r="A314" s="493">
        <f t="shared" si="11"/>
        <v>51</v>
      </c>
      <c r="B314" s="457" t="s">
        <v>193</v>
      </c>
      <c r="C314" s="456" t="s">
        <v>17</v>
      </c>
      <c r="D314" s="469">
        <v>49</v>
      </c>
      <c r="E314" s="469" t="s">
        <v>18</v>
      </c>
      <c r="F314" s="469">
        <v>399</v>
      </c>
      <c r="G314" s="456" t="s">
        <v>496</v>
      </c>
      <c r="H314" s="457"/>
      <c r="I314" s="456" t="s">
        <v>27</v>
      </c>
      <c r="J314" s="456" t="s">
        <v>1054</v>
      </c>
      <c r="K314" s="456"/>
      <c r="L314" s="469"/>
      <c r="M314" s="469"/>
      <c r="N314" s="457"/>
      <c r="O314" s="519"/>
      <c r="P314" s="519"/>
      <c r="Q314" s="456"/>
      <c r="R314" s="457" t="s">
        <v>1270</v>
      </c>
      <c r="S314" s="457" t="s">
        <v>1064</v>
      </c>
      <c r="T314" s="457"/>
      <c r="V314" s="445"/>
    </row>
    <row r="315" spans="1:24" ht="23.25">
      <c r="A315" s="493">
        <f t="shared" si="11"/>
        <v>52</v>
      </c>
      <c r="B315" s="457" t="s">
        <v>1306</v>
      </c>
      <c r="C315" s="456" t="s">
        <v>17</v>
      </c>
      <c r="D315" s="469">
        <v>49</v>
      </c>
      <c r="E315" s="469" t="s">
        <v>18</v>
      </c>
      <c r="F315" s="469">
        <v>499</v>
      </c>
      <c r="G315" s="456" t="s">
        <v>488</v>
      </c>
      <c r="H315" s="457"/>
      <c r="I315" s="456" t="s">
        <v>27</v>
      </c>
      <c r="J315" s="456" t="s">
        <v>1054</v>
      </c>
      <c r="K315" s="456"/>
      <c r="L315" s="469"/>
      <c r="M315" s="469"/>
      <c r="N315" s="457"/>
      <c r="O315" s="519"/>
      <c r="P315" s="519"/>
      <c r="Q315" s="456"/>
      <c r="R315" s="457" t="s">
        <v>1269</v>
      </c>
      <c r="S315" s="457" t="s">
        <v>1064</v>
      </c>
      <c r="T315" s="457"/>
    </row>
    <row r="316" spans="1:24" ht="23.25">
      <c r="A316" s="493">
        <f t="shared" si="11"/>
        <v>53</v>
      </c>
      <c r="B316" s="457" t="s">
        <v>1105</v>
      </c>
      <c r="C316" s="456" t="s">
        <v>17</v>
      </c>
      <c r="D316" s="469">
        <v>49</v>
      </c>
      <c r="E316" s="469" t="s">
        <v>18</v>
      </c>
      <c r="F316" s="469">
        <v>499</v>
      </c>
      <c r="G316" s="456" t="s">
        <v>496</v>
      </c>
      <c r="H316" s="457"/>
      <c r="I316" s="456" t="s">
        <v>27</v>
      </c>
      <c r="J316" s="456"/>
      <c r="K316" s="456" t="s">
        <v>1054</v>
      </c>
      <c r="L316" s="469"/>
      <c r="M316" s="469"/>
      <c r="N316" s="457"/>
      <c r="O316" s="519"/>
      <c r="P316" s="519"/>
      <c r="Q316" s="456"/>
      <c r="R316" s="457" t="s">
        <v>1270</v>
      </c>
      <c r="S316" s="457" t="s">
        <v>1064</v>
      </c>
      <c r="T316" s="457" t="s">
        <v>1085</v>
      </c>
    </row>
    <row r="317" spans="1:24" ht="23.25">
      <c r="A317" s="493">
        <f t="shared" si="11"/>
        <v>54</v>
      </c>
      <c r="B317" s="457" t="s">
        <v>191</v>
      </c>
      <c r="C317" s="456" t="s">
        <v>17</v>
      </c>
      <c r="D317" s="469">
        <v>49</v>
      </c>
      <c r="E317" s="469" t="s">
        <v>18</v>
      </c>
      <c r="F317" s="469">
        <v>610</v>
      </c>
      <c r="G317" s="456" t="s">
        <v>496</v>
      </c>
      <c r="H317" s="457"/>
      <c r="I317" s="456" t="s">
        <v>27</v>
      </c>
      <c r="J317" s="456" t="s">
        <v>1054</v>
      </c>
      <c r="K317" s="456"/>
      <c r="L317" s="469"/>
      <c r="M317" s="469"/>
      <c r="N317" s="457"/>
      <c r="O317" s="519"/>
      <c r="P317" s="519"/>
      <c r="Q317" s="456"/>
      <c r="R317" s="457" t="s">
        <v>1270</v>
      </c>
      <c r="S317" s="457" t="s">
        <v>1064</v>
      </c>
      <c r="T317" s="457"/>
    </row>
    <row r="318" spans="1:24" ht="23.25">
      <c r="A318" s="493">
        <f t="shared" si="11"/>
        <v>55</v>
      </c>
      <c r="B318" s="457" t="s">
        <v>186</v>
      </c>
      <c r="C318" s="456" t="s">
        <v>17</v>
      </c>
      <c r="D318" s="469">
        <v>50</v>
      </c>
      <c r="E318" s="469" t="s">
        <v>18</v>
      </c>
      <c r="F318" s="458" t="s">
        <v>955</v>
      </c>
      <c r="G318" s="456" t="s">
        <v>514</v>
      </c>
      <c r="H318" s="457"/>
      <c r="I318" s="456" t="s">
        <v>27</v>
      </c>
      <c r="J318" s="456" t="s">
        <v>1054</v>
      </c>
      <c r="K318" s="456"/>
      <c r="L318" s="469"/>
      <c r="M318" s="469"/>
      <c r="N318" s="457"/>
      <c r="O318" s="519"/>
      <c r="P318" s="519"/>
      <c r="Q318" s="456"/>
      <c r="R318" s="457" t="s">
        <v>1270</v>
      </c>
      <c r="S318" s="457" t="s">
        <v>1064</v>
      </c>
      <c r="T318" s="457"/>
    </row>
    <row r="319" spans="1:24" s="468" customFormat="1" ht="23.25">
      <c r="A319" s="493">
        <f t="shared" si="11"/>
        <v>56</v>
      </c>
      <c r="B319" s="466" t="s">
        <v>1224</v>
      </c>
      <c r="C319" s="456" t="s">
        <v>17</v>
      </c>
      <c r="D319" s="469">
        <v>50</v>
      </c>
      <c r="E319" s="469" t="s">
        <v>18</v>
      </c>
      <c r="F319" s="469">
        <v>181</v>
      </c>
      <c r="G319" s="483" t="s">
        <v>496</v>
      </c>
      <c r="H319" s="466" t="s">
        <v>406</v>
      </c>
      <c r="I319" s="456" t="s">
        <v>27</v>
      </c>
      <c r="J319" s="456" t="s">
        <v>1054</v>
      </c>
      <c r="K319" s="505"/>
      <c r="L319" s="505"/>
      <c r="R319" s="457" t="s">
        <v>1270</v>
      </c>
      <c r="S319" s="457" t="s">
        <v>1064</v>
      </c>
      <c r="T319" s="468" t="s">
        <v>1076</v>
      </c>
      <c r="X319" s="445"/>
    </row>
    <row r="320" spans="1:24" ht="23.25">
      <c r="A320" s="493">
        <f t="shared" si="11"/>
        <v>57</v>
      </c>
      <c r="B320" s="457" t="s">
        <v>1307</v>
      </c>
      <c r="C320" s="456" t="s">
        <v>17</v>
      </c>
      <c r="D320" s="469">
        <v>50</v>
      </c>
      <c r="E320" s="469" t="s">
        <v>18</v>
      </c>
      <c r="F320" s="469">
        <v>336</v>
      </c>
      <c r="G320" s="456" t="s">
        <v>488</v>
      </c>
      <c r="H320" s="457"/>
      <c r="I320" s="456" t="s">
        <v>27</v>
      </c>
      <c r="J320" s="456" t="s">
        <v>1054</v>
      </c>
      <c r="K320" s="456"/>
      <c r="L320" s="469"/>
      <c r="M320" s="469"/>
      <c r="N320" s="457"/>
      <c r="O320" s="519"/>
      <c r="P320" s="519"/>
      <c r="Q320" s="456"/>
      <c r="R320" s="457" t="s">
        <v>1270</v>
      </c>
      <c r="S320" s="457" t="s">
        <v>1064</v>
      </c>
      <c r="T320" s="457"/>
    </row>
    <row r="321" spans="1:24" s="468" customFormat="1" ht="23.25">
      <c r="A321" s="493">
        <f t="shared" si="11"/>
        <v>58</v>
      </c>
      <c r="B321" s="466" t="s">
        <v>1225</v>
      </c>
      <c r="C321" s="467" t="s">
        <v>17</v>
      </c>
      <c r="D321" s="481">
        <v>50</v>
      </c>
      <c r="E321" s="481" t="s">
        <v>18</v>
      </c>
      <c r="F321" s="481">
        <v>351</v>
      </c>
      <c r="G321" s="483" t="s">
        <v>488</v>
      </c>
      <c r="H321" s="466"/>
      <c r="I321" s="456" t="s">
        <v>27</v>
      </c>
      <c r="J321" s="456" t="s">
        <v>1054</v>
      </c>
      <c r="K321" s="456"/>
      <c r="L321" s="469"/>
      <c r="M321" s="469"/>
      <c r="N321" s="457"/>
      <c r="O321" s="519"/>
      <c r="P321" s="519"/>
      <c r="Q321" s="456"/>
      <c r="R321" s="457" t="s">
        <v>1270</v>
      </c>
      <c r="S321" s="457" t="s">
        <v>1064</v>
      </c>
      <c r="T321" s="457" t="s">
        <v>1177</v>
      </c>
      <c r="X321" s="445"/>
    </row>
    <row r="322" spans="1:24" ht="23.25">
      <c r="A322" s="493">
        <f t="shared" si="11"/>
        <v>59</v>
      </c>
      <c r="B322" s="457" t="s">
        <v>187</v>
      </c>
      <c r="C322" s="456" t="s">
        <v>17</v>
      </c>
      <c r="D322" s="469">
        <v>50</v>
      </c>
      <c r="E322" s="469" t="s">
        <v>18</v>
      </c>
      <c r="F322" s="456">
        <v>379</v>
      </c>
      <c r="G322" s="456" t="s">
        <v>488</v>
      </c>
      <c r="H322" s="457" t="s">
        <v>27</v>
      </c>
      <c r="I322" s="456" t="s">
        <v>56</v>
      </c>
      <c r="J322" s="456" t="s">
        <v>1054</v>
      </c>
      <c r="K322" s="456"/>
      <c r="L322" s="469"/>
      <c r="M322" s="469">
        <v>459</v>
      </c>
      <c r="N322" s="457" t="s">
        <v>27</v>
      </c>
      <c r="O322" s="446"/>
      <c r="P322" s="446"/>
      <c r="Q322" s="456" t="s">
        <v>30</v>
      </c>
      <c r="R322" s="457" t="s">
        <v>1270</v>
      </c>
      <c r="S322" s="457" t="s">
        <v>967</v>
      </c>
      <c r="T322" s="457"/>
    </row>
    <row r="323" spans="1:24" ht="23.25">
      <c r="A323" s="493">
        <f t="shared" si="11"/>
        <v>60</v>
      </c>
      <c r="B323" s="457" t="s">
        <v>1105</v>
      </c>
      <c r="C323" s="456" t="s">
        <v>17</v>
      </c>
      <c r="D323" s="469">
        <v>50</v>
      </c>
      <c r="E323" s="469" t="s">
        <v>18</v>
      </c>
      <c r="F323" s="469">
        <v>850</v>
      </c>
      <c r="G323" s="456" t="s">
        <v>514</v>
      </c>
      <c r="H323" s="469"/>
      <c r="I323" s="456" t="s">
        <v>27</v>
      </c>
      <c r="J323" s="456"/>
      <c r="K323" s="456" t="s">
        <v>1054</v>
      </c>
      <c r="L323" s="463"/>
      <c r="M323" s="456"/>
      <c r="N323" s="469"/>
      <c r="O323" s="469"/>
      <c r="P323" s="457"/>
      <c r="Q323" s="446"/>
      <c r="R323" s="457" t="s">
        <v>1271</v>
      </c>
      <c r="S323" s="457" t="s">
        <v>1064</v>
      </c>
      <c r="T323" s="457"/>
      <c r="U323" s="457"/>
      <c r="V323" s="445"/>
    </row>
    <row r="324" spans="1:24" ht="23.25">
      <c r="A324" s="493">
        <f t="shared" si="11"/>
        <v>61</v>
      </c>
      <c r="B324" s="457" t="s">
        <v>1105</v>
      </c>
      <c r="C324" s="456" t="s">
        <v>17</v>
      </c>
      <c r="D324" s="469">
        <v>51</v>
      </c>
      <c r="E324" s="469" t="s">
        <v>18</v>
      </c>
      <c r="F324" s="469">
        <v>201</v>
      </c>
      <c r="G324" s="456" t="s">
        <v>496</v>
      </c>
      <c r="H324" s="457"/>
      <c r="I324" s="456" t="s">
        <v>27</v>
      </c>
      <c r="J324" s="456" t="s">
        <v>1054</v>
      </c>
      <c r="K324" s="456"/>
      <c r="L324" s="469"/>
      <c r="M324" s="469"/>
      <c r="N324" s="457"/>
      <c r="O324" s="446"/>
      <c r="P324" s="446"/>
      <c r="Q324" s="456"/>
      <c r="R324" s="457" t="s">
        <v>1271</v>
      </c>
      <c r="S324" s="457" t="s">
        <v>1064</v>
      </c>
      <c r="T324" s="457"/>
    </row>
    <row r="325" spans="1:24" ht="23.25">
      <c r="A325" s="493">
        <f t="shared" si="11"/>
        <v>62</v>
      </c>
      <c r="B325" s="457" t="s">
        <v>1105</v>
      </c>
      <c r="C325" s="456" t="s">
        <v>17</v>
      </c>
      <c r="D325" s="469">
        <v>51</v>
      </c>
      <c r="E325" s="469" t="s">
        <v>18</v>
      </c>
      <c r="F325" s="469">
        <v>201</v>
      </c>
      <c r="G325" s="456" t="s">
        <v>488</v>
      </c>
      <c r="H325" s="457"/>
      <c r="I325" s="456" t="s">
        <v>27</v>
      </c>
      <c r="J325" s="456" t="s">
        <v>1054</v>
      </c>
      <c r="K325" s="456"/>
      <c r="L325" s="469"/>
      <c r="M325" s="469"/>
      <c r="N325" s="457"/>
      <c r="O325" s="446"/>
      <c r="P325" s="446"/>
      <c r="Q325" s="456"/>
      <c r="R325" s="457" t="s">
        <v>1271</v>
      </c>
      <c r="S325" s="457" t="s">
        <v>1064</v>
      </c>
      <c r="T325" s="457"/>
    </row>
    <row r="326" spans="1:24" s="468" customFormat="1" ht="23.25">
      <c r="A326" s="493">
        <f t="shared" si="11"/>
        <v>63</v>
      </c>
      <c r="B326" s="457" t="s">
        <v>1226</v>
      </c>
      <c r="C326" s="456" t="s">
        <v>17</v>
      </c>
      <c r="D326" s="469">
        <v>51</v>
      </c>
      <c r="E326" s="469" t="s">
        <v>18</v>
      </c>
      <c r="F326" s="469">
        <v>225</v>
      </c>
      <c r="G326" s="483" t="s">
        <v>488</v>
      </c>
      <c r="H326" s="466" t="s">
        <v>408</v>
      </c>
      <c r="I326" s="456" t="s">
        <v>27</v>
      </c>
      <c r="J326" s="456" t="s">
        <v>1054</v>
      </c>
      <c r="K326" s="505"/>
      <c r="L326" s="505"/>
      <c r="R326" s="457" t="s">
        <v>1271</v>
      </c>
      <c r="S326" s="457" t="s">
        <v>967</v>
      </c>
      <c r="T326" s="468" t="s">
        <v>1076</v>
      </c>
      <c r="X326" s="445"/>
    </row>
    <row r="327" spans="1:24" ht="23.25">
      <c r="A327" s="493">
        <f t="shared" si="11"/>
        <v>64</v>
      </c>
      <c r="B327" s="457" t="s">
        <v>1105</v>
      </c>
      <c r="C327" s="456" t="s">
        <v>17</v>
      </c>
      <c r="D327" s="469">
        <v>51</v>
      </c>
      <c r="E327" s="469" t="s">
        <v>18</v>
      </c>
      <c r="F327" s="469">
        <v>366</v>
      </c>
      <c r="G327" s="456" t="s">
        <v>488</v>
      </c>
      <c r="H327" s="457"/>
      <c r="I327" s="456" t="s">
        <v>27</v>
      </c>
      <c r="J327" s="456"/>
      <c r="K327" s="456" t="s">
        <v>1054</v>
      </c>
      <c r="L327" s="469"/>
      <c r="M327" s="469"/>
      <c r="N327" s="457"/>
      <c r="O327" s="446"/>
      <c r="P327" s="446"/>
      <c r="Q327" s="456"/>
      <c r="R327" s="457" t="s">
        <v>1271</v>
      </c>
      <c r="S327" s="457" t="s">
        <v>1064</v>
      </c>
      <c r="T327" s="457" t="s">
        <v>1085</v>
      </c>
    </row>
    <row r="328" spans="1:24" ht="23.25">
      <c r="A328" s="493">
        <f t="shared" si="11"/>
        <v>65</v>
      </c>
      <c r="B328" s="457" t="s">
        <v>1113</v>
      </c>
      <c r="C328" s="456" t="s">
        <v>17</v>
      </c>
      <c r="D328" s="469">
        <v>51</v>
      </c>
      <c r="E328" s="469" t="s">
        <v>18</v>
      </c>
      <c r="F328" s="469">
        <v>400</v>
      </c>
      <c r="G328" s="456" t="s">
        <v>496</v>
      </c>
      <c r="H328" s="457"/>
      <c r="I328" s="456" t="s">
        <v>27</v>
      </c>
      <c r="J328" s="456"/>
      <c r="K328" s="456" t="s">
        <v>1054</v>
      </c>
      <c r="L328" s="469"/>
      <c r="M328" s="469"/>
      <c r="N328" s="457"/>
      <c r="O328" s="446"/>
      <c r="P328" s="446"/>
      <c r="Q328" s="456"/>
      <c r="R328" s="457" t="s">
        <v>1271</v>
      </c>
      <c r="S328" s="457" t="s">
        <v>1064</v>
      </c>
      <c r="T328" s="457"/>
    </row>
    <row r="329" spans="1:24" s="468" customFormat="1" ht="23.25">
      <c r="A329" s="493">
        <f t="shared" si="11"/>
        <v>66</v>
      </c>
      <c r="B329" s="457" t="s">
        <v>1227</v>
      </c>
      <c r="C329" s="456" t="s">
        <v>17</v>
      </c>
      <c r="D329" s="469">
        <v>51</v>
      </c>
      <c r="E329" s="469" t="s">
        <v>18</v>
      </c>
      <c r="F329" s="469">
        <v>461</v>
      </c>
      <c r="G329" s="483" t="s">
        <v>488</v>
      </c>
      <c r="H329" s="466" t="s">
        <v>408</v>
      </c>
      <c r="I329" s="456" t="s">
        <v>27</v>
      </c>
      <c r="J329" s="456" t="s">
        <v>1054</v>
      </c>
      <c r="K329" s="505"/>
      <c r="L329" s="505"/>
      <c r="R329" s="457" t="s">
        <v>1271</v>
      </c>
      <c r="S329" s="457" t="s">
        <v>1064</v>
      </c>
      <c r="T329" s="468" t="s">
        <v>1076</v>
      </c>
      <c r="X329" s="445"/>
    </row>
    <row r="330" spans="1:24" s="468" customFormat="1" ht="23.25">
      <c r="A330" s="493">
        <f t="shared" si="11"/>
        <v>67</v>
      </c>
      <c r="B330" s="466" t="s">
        <v>1228</v>
      </c>
      <c r="C330" s="467" t="s">
        <v>17</v>
      </c>
      <c r="D330" s="481">
        <v>51</v>
      </c>
      <c r="E330" s="481" t="s">
        <v>18</v>
      </c>
      <c r="F330" s="481">
        <v>620</v>
      </c>
      <c r="G330" s="483" t="s">
        <v>496</v>
      </c>
      <c r="H330" s="466"/>
      <c r="I330" s="456" t="s">
        <v>27</v>
      </c>
      <c r="J330" s="456" t="s">
        <v>1054</v>
      </c>
      <c r="K330" s="456"/>
      <c r="L330" s="469"/>
      <c r="M330" s="469"/>
      <c r="N330" s="457"/>
      <c r="O330" s="446"/>
      <c r="P330" s="446"/>
      <c r="Q330" s="456"/>
      <c r="R330" s="457" t="s">
        <v>1271</v>
      </c>
      <c r="S330" s="457" t="s">
        <v>1064</v>
      </c>
      <c r="T330" s="457" t="s">
        <v>1178</v>
      </c>
      <c r="X330" s="445"/>
    </row>
    <row r="331" spans="1:24" ht="23.25">
      <c r="A331" s="493">
        <f t="shared" si="11"/>
        <v>68</v>
      </c>
      <c r="B331" s="457" t="s">
        <v>1105</v>
      </c>
      <c r="C331" s="456" t="s">
        <v>17</v>
      </c>
      <c r="D331" s="469">
        <v>51</v>
      </c>
      <c r="E331" s="469" t="s">
        <v>18</v>
      </c>
      <c r="F331" s="469">
        <v>773</v>
      </c>
      <c r="G331" s="456" t="s">
        <v>514</v>
      </c>
      <c r="H331" s="457"/>
      <c r="I331" s="456" t="s">
        <v>27</v>
      </c>
      <c r="J331" s="456"/>
      <c r="K331" s="456" t="s">
        <v>1054</v>
      </c>
      <c r="L331" s="469"/>
      <c r="M331" s="469"/>
      <c r="N331" s="457"/>
      <c r="O331" s="446"/>
      <c r="P331" s="446"/>
      <c r="Q331" s="456"/>
      <c r="R331" s="457" t="s">
        <v>1271</v>
      </c>
      <c r="S331" s="457" t="s">
        <v>1064</v>
      </c>
      <c r="T331" s="457" t="s">
        <v>1085</v>
      </c>
      <c r="V331" s="445"/>
    </row>
    <row r="332" spans="1:24" ht="23.25">
      <c r="A332" s="493">
        <f t="shared" si="11"/>
        <v>69</v>
      </c>
      <c r="B332" s="457" t="s">
        <v>1105</v>
      </c>
      <c r="C332" s="456" t="s">
        <v>17</v>
      </c>
      <c r="D332" s="469">
        <v>52</v>
      </c>
      <c r="E332" s="469" t="s">
        <v>18</v>
      </c>
      <c r="F332" s="473" t="s">
        <v>580</v>
      </c>
      <c r="G332" s="456" t="s">
        <v>514</v>
      </c>
      <c r="H332" s="457"/>
      <c r="I332" s="456" t="s">
        <v>27</v>
      </c>
      <c r="J332" s="456"/>
      <c r="K332" s="456" t="s">
        <v>1054</v>
      </c>
      <c r="L332" s="469"/>
      <c r="M332" s="469"/>
      <c r="N332" s="457"/>
      <c r="O332" s="446"/>
      <c r="P332" s="446"/>
      <c r="Q332" s="456"/>
      <c r="R332" s="457" t="s">
        <v>1271</v>
      </c>
      <c r="S332" s="457" t="s">
        <v>1064</v>
      </c>
      <c r="T332" s="457" t="s">
        <v>1085</v>
      </c>
      <c r="V332" s="445"/>
    </row>
    <row r="333" spans="1:24" ht="23.25">
      <c r="A333" s="493">
        <f t="shared" si="11"/>
        <v>70</v>
      </c>
      <c r="B333" s="457" t="s">
        <v>1306</v>
      </c>
      <c r="C333" s="456" t="s">
        <v>17</v>
      </c>
      <c r="D333" s="469">
        <v>52</v>
      </c>
      <c r="E333" s="469" t="s">
        <v>18</v>
      </c>
      <c r="F333" s="469">
        <v>391</v>
      </c>
      <c r="G333" s="456" t="s">
        <v>496</v>
      </c>
      <c r="H333" s="457"/>
      <c r="I333" s="456" t="s">
        <v>27</v>
      </c>
      <c r="J333" s="456" t="s">
        <v>1054</v>
      </c>
      <c r="K333" s="456"/>
      <c r="L333" s="469"/>
      <c r="M333" s="469"/>
      <c r="N333" s="457"/>
      <c r="O333" s="446"/>
      <c r="P333" s="446"/>
      <c r="Q333" s="456"/>
      <c r="R333" s="457" t="s">
        <v>1271</v>
      </c>
      <c r="S333" s="457" t="s">
        <v>1064</v>
      </c>
      <c r="T333" s="457"/>
      <c r="V333" s="445"/>
    </row>
    <row r="334" spans="1:24" ht="23.25">
      <c r="A334" s="493">
        <f t="shared" si="11"/>
        <v>71</v>
      </c>
      <c r="B334" s="457" t="s">
        <v>1105</v>
      </c>
      <c r="C334" s="456" t="s">
        <v>17</v>
      </c>
      <c r="D334" s="469">
        <v>52</v>
      </c>
      <c r="E334" s="469" t="s">
        <v>18</v>
      </c>
      <c r="F334" s="469">
        <v>391</v>
      </c>
      <c r="G334" s="456" t="s">
        <v>488</v>
      </c>
      <c r="H334" s="457"/>
      <c r="I334" s="456" t="s">
        <v>27</v>
      </c>
      <c r="J334" s="456"/>
      <c r="K334" s="456" t="s">
        <v>1054</v>
      </c>
      <c r="L334" s="469"/>
      <c r="M334" s="469"/>
      <c r="N334" s="457"/>
      <c r="O334" s="446"/>
      <c r="P334" s="446"/>
      <c r="Q334" s="456"/>
      <c r="R334" s="457" t="s">
        <v>1271</v>
      </c>
      <c r="S334" s="457" t="s">
        <v>1064</v>
      </c>
      <c r="T334" s="457" t="s">
        <v>1085</v>
      </c>
      <c r="V334" s="445"/>
    </row>
    <row r="335" spans="1:24" ht="23.25">
      <c r="A335" s="493">
        <f t="shared" si="11"/>
        <v>72</v>
      </c>
      <c r="B335" s="457" t="s">
        <v>1033</v>
      </c>
      <c r="C335" s="456" t="s">
        <v>17</v>
      </c>
      <c r="D335" s="469">
        <v>52</v>
      </c>
      <c r="E335" s="469" t="s">
        <v>18</v>
      </c>
      <c r="F335" s="469">
        <v>477</v>
      </c>
      <c r="G335" s="456" t="s">
        <v>488</v>
      </c>
      <c r="H335" s="457" t="s">
        <v>27</v>
      </c>
      <c r="I335" s="456" t="s">
        <v>27</v>
      </c>
      <c r="J335" s="456" t="s">
        <v>1054</v>
      </c>
      <c r="K335" s="456"/>
      <c r="L335" s="469">
        <v>625</v>
      </c>
      <c r="M335" s="469"/>
      <c r="N335" s="457" t="s">
        <v>27</v>
      </c>
      <c r="O335" s="463">
        <v>11</v>
      </c>
      <c r="P335" s="463">
        <v>9</v>
      </c>
      <c r="Q335" s="456" t="s">
        <v>30</v>
      </c>
      <c r="R335" s="457" t="s">
        <v>1271</v>
      </c>
      <c r="S335" s="457" t="s">
        <v>967</v>
      </c>
      <c r="T335" s="457"/>
      <c r="V335" s="445"/>
    </row>
    <row r="336" spans="1:24" ht="23.25">
      <c r="A336" s="493">
        <f t="shared" si="11"/>
        <v>73</v>
      </c>
      <c r="B336" s="457" t="s">
        <v>495</v>
      </c>
      <c r="C336" s="456" t="s">
        <v>17</v>
      </c>
      <c r="D336" s="469">
        <v>52</v>
      </c>
      <c r="E336" s="469" t="s">
        <v>18</v>
      </c>
      <c r="F336" s="469">
        <v>477</v>
      </c>
      <c r="G336" s="456" t="s">
        <v>496</v>
      </c>
      <c r="H336" s="457" t="s">
        <v>27</v>
      </c>
      <c r="I336" s="456" t="s">
        <v>27</v>
      </c>
      <c r="J336" s="456" t="s">
        <v>1054</v>
      </c>
      <c r="K336" s="456"/>
      <c r="L336" s="469"/>
      <c r="M336" s="469">
        <v>625</v>
      </c>
      <c r="N336" s="457" t="s">
        <v>27</v>
      </c>
      <c r="O336" s="463">
        <v>11</v>
      </c>
      <c r="P336" s="463">
        <v>9</v>
      </c>
      <c r="Q336" s="456" t="s">
        <v>30</v>
      </c>
      <c r="R336" s="457" t="s">
        <v>1271</v>
      </c>
      <c r="S336" s="457" t="s">
        <v>967</v>
      </c>
      <c r="T336" s="457"/>
      <c r="V336" s="445"/>
    </row>
    <row r="337" spans="1:24" ht="23.25">
      <c r="A337" s="493">
        <f t="shared" si="11"/>
        <v>74</v>
      </c>
      <c r="B337" s="457" t="s">
        <v>976</v>
      </c>
      <c r="C337" s="456" t="s">
        <v>17</v>
      </c>
      <c r="D337" s="469">
        <v>52</v>
      </c>
      <c r="E337" s="469" t="s">
        <v>18</v>
      </c>
      <c r="F337" s="469">
        <v>785</v>
      </c>
      <c r="G337" s="456" t="s">
        <v>514</v>
      </c>
      <c r="H337" s="457" t="s">
        <v>27</v>
      </c>
      <c r="I337" s="456" t="s">
        <v>923</v>
      </c>
      <c r="J337" s="456" t="s">
        <v>1054</v>
      </c>
      <c r="K337" s="456"/>
      <c r="L337" s="469">
        <v>62</v>
      </c>
      <c r="M337" s="469"/>
      <c r="N337" s="457" t="s">
        <v>27</v>
      </c>
      <c r="O337" s="463">
        <v>5.5</v>
      </c>
      <c r="P337" s="463">
        <v>3.5</v>
      </c>
      <c r="Q337" s="456" t="s">
        <v>30</v>
      </c>
      <c r="R337" s="457" t="s">
        <v>1271</v>
      </c>
      <c r="S337" s="457" t="s">
        <v>967</v>
      </c>
      <c r="T337" s="457"/>
      <c r="V337" s="445"/>
    </row>
    <row r="338" spans="1:24" ht="23.25">
      <c r="A338" s="493">
        <f t="shared" si="11"/>
        <v>75</v>
      </c>
      <c r="B338" s="457" t="s">
        <v>494</v>
      </c>
      <c r="C338" s="456" t="s">
        <v>17</v>
      </c>
      <c r="D338" s="469">
        <v>53</v>
      </c>
      <c r="E338" s="469" t="s">
        <v>18</v>
      </c>
      <c r="F338" s="473" t="s">
        <v>480</v>
      </c>
      <c r="G338" s="456" t="s">
        <v>488</v>
      </c>
      <c r="H338" s="457" t="s">
        <v>27</v>
      </c>
      <c r="I338" s="456" t="s">
        <v>27</v>
      </c>
      <c r="J338" s="456" t="s">
        <v>1054</v>
      </c>
      <c r="K338" s="456"/>
      <c r="L338" s="469"/>
      <c r="M338" s="469">
        <v>62</v>
      </c>
      <c r="N338" s="457" t="s">
        <v>27</v>
      </c>
      <c r="O338" s="463">
        <v>5.5</v>
      </c>
      <c r="P338" s="463">
        <v>3.5</v>
      </c>
      <c r="Q338" s="456" t="s">
        <v>30</v>
      </c>
      <c r="R338" s="457" t="s">
        <v>1271</v>
      </c>
      <c r="S338" s="457" t="s">
        <v>967</v>
      </c>
      <c r="T338" s="457"/>
      <c r="V338" s="445"/>
    </row>
    <row r="339" spans="1:24" ht="23.25">
      <c r="A339" s="493">
        <f t="shared" si="11"/>
        <v>76</v>
      </c>
      <c r="B339" s="457" t="s">
        <v>1034</v>
      </c>
      <c r="C339" s="456" t="s">
        <v>17</v>
      </c>
      <c r="D339" s="469">
        <v>53</v>
      </c>
      <c r="E339" s="469" t="s">
        <v>18</v>
      </c>
      <c r="F339" s="473" t="s">
        <v>480</v>
      </c>
      <c r="G339" s="456" t="s">
        <v>496</v>
      </c>
      <c r="H339" s="457" t="s">
        <v>27</v>
      </c>
      <c r="I339" s="456" t="s">
        <v>27</v>
      </c>
      <c r="J339" s="456" t="s">
        <v>1054</v>
      </c>
      <c r="K339" s="456"/>
      <c r="L339" s="469"/>
      <c r="M339" s="469">
        <v>110</v>
      </c>
      <c r="N339" s="457" t="s">
        <v>27</v>
      </c>
      <c r="O339" s="520"/>
      <c r="P339" s="520"/>
      <c r="Q339" s="456" t="s">
        <v>30</v>
      </c>
      <c r="R339" s="457" t="s">
        <v>1271</v>
      </c>
      <c r="S339" s="457" t="s">
        <v>967</v>
      </c>
      <c r="T339" s="457"/>
      <c r="V339" s="445"/>
    </row>
    <row r="340" spans="1:24" ht="23.25">
      <c r="A340" s="493">
        <f t="shared" si="11"/>
        <v>77</v>
      </c>
      <c r="B340" s="457" t="s">
        <v>1306</v>
      </c>
      <c r="C340" s="456" t="s">
        <v>17</v>
      </c>
      <c r="D340" s="469">
        <v>53</v>
      </c>
      <c r="E340" s="469" t="s">
        <v>18</v>
      </c>
      <c r="F340" s="469">
        <v>144</v>
      </c>
      <c r="G340" s="456" t="s">
        <v>488</v>
      </c>
      <c r="H340" s="457"/>
      <c r="I340" s="456" t="s">
        <v>27</v>
      </c>
      <c r="J340" s="456" t="s">
        <v>1054</v>
      </c>
      <c r="K340" s="456"/>
      <c r="L340" s="469"/>
      <c r="M340" s="469"/>
      <c r="N340" s="457"/>
      <c r="O340" s="520"/>
      <c r="P340" s="520"/>
      <c r="Q340" s="456"/>
      <c r="R340" s="457" t="s">
        <v>1271</v>
      </c>
      <c r="S340" s="457" t="s">
        <v>1064</v>
      </c>
      <c r="T340" s="457"/>
      <c r="V340" s="445"/>
    </row>
    <row r="341" spans="1:24" ht="23.25">
      <c r="A341" s="493">
        <f t="shared" si="11"/>
        <v>78</v>
      </c>
      <c r="B341" s="457" t="s">
        <v>1306</v>
      </c>
      <c r="C341" s="456" t="s">
        <v>17</v>
      </c>
      <c r="D341" s="469">
        <v>53</v>
      </c>
      <c r="E341" s="469" t="s">
        <v>18</v>
      </c>
      <c r="F341" s="469">
        <v>144</v>
      </c>
      <c r="G341" s="456" t="s">
        <v>496</v>
      </c>
      <c r="H341" s="457"/>
      <c r="I341" s="456" t="s">
        <v>27</v>
      </c>
      <c r="J341" s="456" t="s">
        <v>1054</v>
      </c>
      <c r="K341" s="456"/>
      <c r="L341" s="469"/>
      <c r="M341" s="469"/>
      <c r="N341" s="457"/>
      <c r="O341" s="520"/>
      <c r="P341" s="520"/>
      <c r="Q341" s="456"/>
      <c r="R341" s="457" t="s">
        <v>1271</v>
      </c>
      <c r="S341" s="457" t="s">
        <v>1064</v>
      </c>
      <c r="T341" s="457"/>
      <c r="V341" s="445"/>
    </row>
    <row r="342" spans="1:24" ht="23.25">
      <c r="A342" s="493">
        <f t="shared" si="11"/>
        <v>79</v>
      </c>
      <c r="B342" s="457" t="s">
        <v>1306</v>
      </c>
      <c r="C342" s="456" t="s">
        <v>17</v>
      </c>
      <c r="D342" s="469">
        <v>53</v>
      </c>
      <c r="E342" s="469" t="s">
        <v>18</v>
      </c>
      <c r="F342" s="469">
        <v>382</v>
      </c>
      <c r="G342" s="456" t="s">
        <v>496</v>
      </c>
      <c r="H342" s="457"/>
      <c r="I342" s="456" t="s">
        <v>27</v>
      </c>
      <c r="J342" s="456" t="s">
        <v>1054</v>
      </c>
      <c r="K342" s="456"/>
      <c r="L342" s="469"/>
      <c r="M342" s="469"/>
      <c r="N342" s="457"/>
      <c r="O342" s="520"/>
      <c r="P342" s="520"/>
      <c r="Q342" s="456"/>
      <c r="R342" s="457" t="s">
        <v>1271</v>
      </c>
      <c r="S342" s="457" t="s">
        <v>1064</v>
      </c>
      <c r="T342" s="457"/>
      <c r="V342" s="445"/>
    </row>
    <row r="343" spans="1:24" ht="23.25">
      <c r="A343" s="493">
        <f t="shared" si="11"/>
        <v>80</v>
      </c>
      <c r="B343" s="457" t="s">
        <v>1306</v>
      </c>
      <c r="C343" s="456" t="s">
        <v>17</v>
      </c>
      <c r="D343" s="469">
        <v>53</v>
      </c>
      <c r="E343" s="469" t="s">
        <v>18</v>
      </c>
      <c r="F343" s="469">
        <v>382</v>
      </c>
      <c r="G343" s="456" t="s">
        <v>488</v>
      </c>
      <c r="H343" s="457"/>
      <c r="I343" s="456" t="s">
        <v>27</v>
      </c>
      <c r="J343" s="456" t="s">
        <v>1054</v>
      </c>
      <c r="K343" s="456"/>
      <c r="L343" s="469"/>
      <c r="M343" s="469"/>
      <c r="N343" s="457"/>
      <c r="O343" s="520"/>
      <c r="P343" s="520"/>
      <c r="Q343" s="456"/>
      <c r="R343" s="457" t="s">
        <v>1271</v>
      </c>
      <c r="S343" s="457" t="s">
        <v>1064</v>
      </c>
      <c r="T343" s="457"/>
      <c r="V343" s="445"/>
    </row>
    <row r="344" spans="1:24" ht="23.25">
      <c r="A344" s="493">
        <f t="shared" si="11"/>
        <v>81</v>
      </c>
      <c r="B344" s="457" t="s">
        <v>454</v>
      </c>
      <c r="C344" s="456" t="s">
        <v>17</v>
      </c>
      <c r="D344" s="469">
        <v>53</v>
      </c>
      <c r="E344" s="469" t="s">
        <v>18</v>
      </c>
      <c r="F344" s="456">
        <v>559</v>
      </c>
      <c r="G344" s="456" t="s">
        <v>488</v>
      </c>
      <c r="H344" s="457" t="s">
        <v>27</v>
      </c>
      <c r="I344" s="456" t="s">
        <v>27</v>
      </c>
      <c r="J344" s="456" t="s">
        <v>1054</v>
      </c>
      <c r="K344" s="456"/>
      <c r="L344" s="521"/>
      <c r="M344" s="522">
        <f>54086-53422</f>
        <v>664</v>
      </c>
      <c r="N344" s="457" t="s">
        <v>27</v>
      </c>
      <c r="O344" s="463">
        <v>2.5</v>
      </c>
      <c r="P344" s="463">
        <v>1.5</v>
      </c>
      <c r="Q344" s="456" t="s">
        <v>30</v>
      </c>
      <c r="R344" s="457" t="s">
        <v>1271</v>
      </c>
      <c r="S344" s="457" t="s">
        <v>967</v>
      </c>
      <c r="T344" s="457" t="s">
        <v>1083</v>
      </c>
      <c r="V344" s="445"/>
    </row>
    <row r="345" spans="1:24" ht="23.25">
      <c r="A345" s="493">
        <f t="shared" si="11"/>
        <v>82</v>
      </c>
      <c r="B345" s="457" t="s">
        <v>1060</v>
      </c>
      <c r="C345" s="456" t="s">
        <v>17</v>
      </c>
      <c r="D345" s="469">
        <v>53</v>
      </c>
      <c r="E345" s="469" t="s">
        <v>18</v>
      </c>
      <c r="F345" s="456">
        <v>911</v>
      </c>
      <c r="G345" s="456" t="s">
        <v>496</v>
      </c>
      <c r="H345" s="457" t="s">
        <v>27</v>
      </c>
      <c r="I345" s="456" t="s">
        <v>27</v>
      </c>
      <c r="J345" s="456" t="s">
        <v>1054</v>
      </c>
      <c r="K345" s="456"/>
      <c r="L345" s="457"/>
      <c r="M345" s="463">
        <f>56154-55222</f>
        <v>932</v>
      </c>
      <c r="N345" s="457" t="s">
        <v>27</v>
      </c>
      <c r="O345" s="463">
        <v>2.5</v>
      </c>
      <c r="P345" s="463">
        <v>1.5</v>
      </c>
      <c r="Q345" s="456" t="s">
        <v>30</v>
      </c>
      <c r="R345" s="457" t="s">
        <v>409</v>
      </c>
      <c r="S345" s="457" t="s">
        <v>967</v>
      </c>
      <c r="T345" s="457" t="s">
        <v>1083</v>
      </c>
      <c r="V345" s="445"/>
    </row>
    <row r="346" spans="1:24" ht="23.25">
      <c r="A346" s="493">
        <f>A345+1</f>
        <v>83</v>
      </c>
      <c r="B346" s="457" t="s">
        <v>455</v>
      </c>
      <c r="C346" s="456" t="s">
        <v>17</v>
      </c>
      <c r="D346" s="469">
        <v>53</v>
      </c>
      <c r="E346" s="469" t="s">
        <v>18</v>
      </c>
      <c r="F346" s="469">
        <v>911</v>
      </c>
      <c r="G346" s="456" t="s">
        <v>488</v>
      </c>
      <c r="H346" s="457" t="s">
        <v>27</v>
      </c>
      <c r="I346" s="456" t="s">
        <v>27</v>
      </c>
      <c r="J346" s="456" t="s">
        <v>1054</v>
      </c>
      <c r="K346" s="456"/>
      <c r="L346" s="457">
        <f>56941-55222</f>
        <v>1719</v>
      </c>
      <c r="M346" s="463"/>
      <c r="N346" s="457" t="s">
        <v>27</v>
      </c>
      <c r="O346" s="463">
        <v>2.5</v>
      </c>
      <c r="P346" s="463">
        <v>1.5</v>
      </c>
      <c r="Q346" s="456" t="s">
        <v>30</v>
      </c>
      <c r="R346" s="457" t="s">
        <v>409</v>
      </c>
      <c r="S346" s="457" t="s">
        <v>967</v>
      </c>
      <c r="T346" s="457" t="s">
        <v>1083</v>
      </c>
      <c r="V346" s="445"/>
    </row>
    <row r="347" spans="1:24" ht="23.25">
      <c r="A347" s="493">
        <f t="shared" ref="A347:A361" si="12">A346+1</f>
        <v>84</v>
      </c>
      <c r="B347" s="523" t="s">
        <v>1263</v>
      </c>
      <c r="C347" s="456" t="s">
        <v>17</v>
      </c>
      <c r="D347" s="456">
        <v>55</v>
      </c>
      <c r="E347" s="456" t="s">
        <v>18</v>
      </c>
      <c r="F347" s="456">
        <v>490</v>
      </c>
      <c r="G347" s="456" t="s">
        <v>496</v>
      </c>
      <c r="H347" s="456"/>
      <c r="I347" s="456" t="s">
        <v>27</v>
      </c>
      <c r="J347" s="456"/>
      <c r="K347" s="456" t="s">
        <v>1054</v>
      </c>
      <c r="L347" s="457"/>
      <c r="M347" s="463"/>
      <c r="N347" s="457"/>
      <c r="O347" s="463"/>
      <c r="P347" s="463"/>
      <c r="Q347" s="456"/>
      <c r="R347" s="457" t="s">
        <v>409</v>
      </c>
      <c r="S347" s="457" t="s">
        <v>1063</v>
      </c>
      <c r="T347" s="457" t="s">
        <v>1155</v>
      </c>
      <c r="V347" s="445"/>
    </row>
    <row r="348" spans="1:24" s="447" customFormat="1" ht="23.25">
      <c r="A348" s="493">
        <f t="shared" si="12"/>
        <v>85</v>
      </c>
      <c r="B348" s="478" t="s">
        <v>1328</v>
      </c>
      <c r="C348" s="456" t="s">
        <v>17</v>
      </c>
      <c r="D348" s="456">
        <v>55</v>
      </c>
      <c r="E348" s="456" t="s">
        <v>18</v>
      </c>
      <c r="F348" s="458">
        <v>802</v>
      </c>
      <c r="G348" s="456" t="s">
        <v>488</v>
      </c>
      <c r="H348" s="456" t="s">
        <v>27</v>
      </c>
      <c r="I348" s="456" t="s">
        <v>27</v>
      </c>
      <c r="J348" s="456" t="s">
        <v>1054</v>
      </c>
      <c r="K348" s="478"/>
      <c r="L348" s="478"/>
      <c r="M348" s="478">
        <f>59050-57202</f>
        <v>1848</v>
      </c>
      <c r="N348" s="478" t="s">
        <v>27</v>
      </c>
      <c r="O348" s="478">
        <v>3.5</v>
      </c>
      <c r="P348" s="478">
        <v>3.5</v>
      </c>
      <c r="Q348" s="478" t="s">
        <v>30</v>
      </c>
      <c r="R348" s="478" t="s">
        <v>410</v>
      </c>
      <c r="S348" s="457" t="s">
        <v>967</v>
      </c>
      <c r="T348" s="456"/>
      <c r="X348" s="445"/>
    </row>
    <row r="349" spans="1:24" ht="23.25">
      <c r="A349" s="493">
        <f t="shared" si="12"/>
        <v>86</v>
      </c>
      <c r="B349" s="457" t="s">
        <v>456</v>
      </c>
      <c r="C349" s="456" t="s">
        <v>17</v>
      </c>
      <c r="D349" s="469">
        <v>56</v>
      </c>
      <c r="E349" s="469" t="s">
        <v>18</v>
      </c>
      <c r="F349" s="473" t="s">
        <v>483</v>
      </c>
      <c r="G349" s="456" t="s">
        <v>496</v>
      </c>
      <c r="H349" s="457" t="s">
        <v>27</v>
      </c>
      <c r="I349" s="456" t="s">
        <v>27</v>
      </c>
      <c r="J349" s="456" t="s">
        <v>1054</v>
      </c>
      <c r="K349" s="456"/>
      <c r="L349" s="457">
        <f>57202-56941</f>
        <v>261</v>
      </c>
      <c r="M349" s="463"/>
      <c r="N349" s="457" t="s">
        <v>27</v>
      </c>
      <c r="O349" s="463">
        <v>3.5</v>
      </c>
      <c r="P349" s="463">
        <v>3.5</v>
      </c>
      <c r="Q349" s="456" t="s">
        <v>30</v>
      </c>
      <c r="R349" s="457" t="s">
        <v>410</v>
      </c>
      <c r="S349" s="457" t="s">
        <v>967</v>
      </c>
      <c r="T349" s="457" t="s">
        <v>1083</v>
      </c>
      <c r="V349" s="445"/>
    </row>
    <row r="350" spans="1:24" ht="23.25">
      <c r="A350" s="493">
        <f t="shared" si="12"/>
        <v>87</v>
      </c>
      <c r="B350" s="457" t="s">
        <v>1328</v>
      </c>
      <c r="C350" s="456" t="s">
        <v>17</v>
      </c>
      <c r="D350" s="469">
        <v>57</v>
      </c>
      <c r="E350" s="469" t="s">
        <v>18</v>
      </c>
      <c r="F350" s="469">
        <v>392</v>
      </c>
      <c r="G350" s="456" t="s">
        <v>488</v>
      </c>
      <c r="H350" s="457" t="s">
        <v>27</v>
      </c>
      <c r="I350" s="456" t="s">
        <v>27</v>
      </c>
      <c r="J350" s="456" t="s">
        <v>1054</v>
      </c>
      <c r="K350" s="456"/>
      <c r="L350" s="457">
        <f>60756-59050</f>
        <v>1706</v>
      </c>
      <c r="M350" s="463"/>
      <c r="N350" s="457" t="s">
        <v>27</v>
      </c>
      <c r="O350" s="463">
        <v>3.5</v>
      </c>
      <c r="P350" s="463">
        <v>3.5</v>
      </c>
      <c r="Q350" s="456" t="s">
        <v>30</v>
      </c>
      <c r="R350" s="457" t="s">
        <v>410</v>
      </c>
      <c r="S350" s="457" t="s">
        <v>967</v>
      </c>
      <c r="T350" s="457"/>
      <c r="V350" s="445"/>
    </row>
    <row r="351" spans="1:24" ht="23.25">
      <c r="A351" s="493">
        <f t="shared" si="12"/>
        <v>88</v>
      </c>
      <c r="B351" s="457" t="s">
        <v>1109</v>
      </c>
      <c r="C351" s="456" t="s">
        <v>17</v>
      </c>
      <c r="D351" s="469">
        <v>58</v>
      </c>
      <c r="E351" s="469" t="s">
        <v>18</v>
      </c>
      <c r="F351" s="458" t="s">
        <v>587</v>
      </c>
      <c r="G351" s="456" t="s">
        <v>488</v>
      </c>
      <c r="H351" s="457"/>
      <c r="I351" s="456" t="s">
        <v>27</v>
      </c>
      <c r="J351" s="456"/>
      <c r="K351" s="456" t="s">
        <v>1054</v>
      </c>
      <c r="L351" s="457"/>
      <c r="M351" s="463"/>
      <c r="N351" s="457"/>
      <c r="O351" s="463"/>
      <c r="P351" s="463"/>
      <c r="Q351" s="456"/>
      <c r="R351" s="457" t="s">
        <v>410</v>
      </c>
      <c r="S351" s="457" t="s">
        <v>967</v>
      </c>
      <c r="T351" s="457" t="s">
        <v>1115</v>
      </c>
      <c r="V351" s="445"/>
    </row>
    <row r="352" spans="1:24" ht="23.25">
      <c r="A352" s="493">
        <f t="shared" si="12"/>
        <v>89</v>
      </c>
      <c r="B352" s="478" t="s">
        <v>157</v>
      </c>
      <c r="C352" s="456" t="s">
        <v>17</v>
      </c>
      <c r="D352" s="469">
        <v>58</v>
      </c>
      <c r="E352" s="469" t="s">
        <v>18</v>
      </c>
      <c r="F352" s="469">
        <v>830</v>
      </c>
      <c r="G352" s="456" t="s">
        <v>496</v>
      </c>
      <c r="H352" s="457"/>
      <c r="I352" s="456" t="s">
        <v>27</v>
      </c>
      <c r="J352" s="456" t="s">
        <v>1054</v>
      </c>
      <c r="K352" s="456"/>
      <c r="L352" s="457"/>
      <c r="M352" s="463"/>
      <c r="N352" s="457"/>
      <c r="O352" s="463"/>
      <c r="P352" s="463"/>
      <c r="Q352" s="456"/>
      <c r="R352" s="457" t="s">
        <v>410</v>
      </c>
      <c r="S352" s="457" t="s">
        <v>1063</v>
      </c>
      <c r="T352" s="457"/>
      <c r="V352" s="445"/>
    </row>
    <row r="353" spans="1:22" ht="23.25">
      <c r="A353" s="493">
        <f t="shared" si="12"/>
        <v>90</v>
      </c>
      <c r="B353" s="457" t="s">
        <v>457</v>
      </c>
      <c r="C353" s="456" t="s">
        <v>17</v>
      </c>
      <c r="D353" s="469">
        <v>60</v>
      </c>
      <c r="E353" s="469" t="s">
        <v>18</v>
      </c>
      <c r="F353" s="469">
        <v>485</v>
      </c>
      <c r="G353" s="456" t="s">
        <v>488</v>
      </c>
      <c r="H353" s="457" t="s">
        <v>27</v>
      </c>
      <c r="I353" s="456" t="s">
        <v>27</v>
      </c>
      <c r="J353" s="456" t="s">
        <v>1054</v>
      </c>
      <c r="K353" s="456"/>
      <c r="L353" s="457"/>
      <c r="M353" s="463">
        <f>61791-59050</f>
        <v>2741</v>
      </c>
      <c r="N353" s="457" t="s">
        <v>27</v>
      </c>
      <c r="O353" s="463">
        <v>3.5</v>
      </c>
      <c r="P353" s="463">
        <v>3.5</v>
      </c>
      <c r="Q353" s="456" t="s">
        <v>30</v>
      </c>
      <c r="R353" s="457" t="s">
        <v>410</v>
      </c>
      <c r="S353" s="457" t="s">
        <v>967</v>
      </c>
      <c r="T353" s="457" t="s">
        <v>1075</v>
      </c>
      <c r="V353" s="445"/>
    </row>
    <row r="354" spans="1:22" ht="23.25">
      <c r="A354" s="493">
        <f t="shared" si="12"/>
        <v>91</v>
      </c>
      <c r="B354" s="466" t="s">
        <v>1282</v>
      </c>
      <c r="C354" s="467" t="s">
        <v>17</v>
      </c>
      <c r="D354" s="481">
        <v>61</v>
      </c>
      <c r="E354" s="481" t="s">
        <v>18</v>
      </c>
      <c r="F354" s="481">
        <v>393</v>
      </c>
      <c r="G354" s="483" t="s">
        <v>496</v>
      </c>
      <c r="H354" s="457"/>
      <c r="I354" s="456" t="s">
        <v>27</v>
      </c>
      <c r="J354" s="456" t="s">
        <v>1054</v>
      </c>
      <c r="K354" s="456"/>
      <c r="L354" s="457"/>
      <c r="M354" s="463">
        <f>57202-56154</f>
        <v>1048</v>
      </c>
      <c r="N354" s="457" t="s">
        <v>27</v>
      </c>
      <c r="O354" s="463">
        <v>3.5</v>
      </c>
      <c r="P354" s="463">
        <v>3.5</v>
      </c>
      <c r="Q354" s="456" t="s">
        <v>30</v>
      </c>
      <c r="R354" s="457" t="s">
        <v>410</v>
      </c>
      <c r="S354" s="457" t="s">
        <v>1063</v>
      </c>
      <c r="T354" s="457" t="s">
        <v>940</v>
      </c>
      <c r="V354" s="445"/>
    </row>
    <row r="355" spans="1:22" ht="23.25">
      <c r="A355" s="493">
        <f t="shared" si="12"/>
        <v>92</v>
      </c>
      <c r="B355" s="457" t="s">
        <v>458</v>
      </c>
      <c r="C355" s="456" t="s">
        <v>17</v>
      </c>
      <c r="D355" s="469">
        <v>61</v>
      </c>
      <c r="E355" s="469" t="s">
        <v>18</v>
      </c>
      <c r="F355" s="469">
        <v>505</v>
      </c>
      <c r="G355" s="456" t="s">
        <v>488</v>
      </c>
      <c r="H355" s="457" t="s">
        <v>27</v>
      </c>
      <c r="I355" s="456" t="s">
        <v>27</v>
      </c>
      <c r="J355" s="456" t="s">
        <v>1054</v>
      </c>
      <c r="K355" s="456"/>
      <c r="L355" s="457">
        <f>61791-60756</f>
        <v>1035</v>
      </c>
      <c r="M355" s="463"/>
      <c r="N355" s="457" t="s">
        <v>27</v>
      </c>
      <c r="O355" s="463">
        <v>7</v>
      </c>
      <c r="P355" s="463">
        <v>5.5</v>
      </c>
      <c r="Q355" s="456" t="s">
        <v>30</v>
      </c>
      <c r="R355" s="457" t="s">
        <v>410</v>
      </c>
      <c r="S355" s="457" t="s">
        <v>967</v>
      </c>
      <c r="T355" s="457" t="s">
        <v>1074</v>
      </c>
      <c r="V355" s="445"/>
    </row>
    <row r="356" spans="1:22" ht="23.25">
      <c r="A356" s="493">
        <f t="shared" si="12"/>
        <v>93</v>
      </c>
      <c r="B356" s="457" t="s">
        <v>1117</v>
      </c>
      <c r="C356" s="456" t="s">
        <v>17</v>
      </c>
      <c r="D356" s="469">
        <v>63</v>
      </c>
      <c r="E356" s="469" t="s">
        <v>18</v>
      </c>
      <c r="F356" s="469">
        <v>324</v>
      </c>
      <c r="G356" s="456" t="s">
        <v>496</v>
      </c>
      <c r="H356" s="457"/>
      <c r="I356" s="456" t="s">
        <v>27</v>
      </c>
      <c r="J356" s="456" t="s">
        <v>1054</v>
      </c>
      <c r="K356" s="456"/>
      <c r="L356" s="457"/>
      <c r="M356" s="463"/>
      <c r="N356" s="457"/>
      <c r="O356" s="463"/>
      <c r="P356" s="463"/>
      <c r="Q356" s="456"/>
      <c r="R356" s="457" t="s">
        <v>411</v>
      </c>
      <c r="S356" s="457" t="s">
        <v>1063</v>
      </c>
      <c r="T356" s="457"/>
      <c r="V356" s="445"/>
    </row>
    <row r="357" spans="1:22" ht="23.25">
      <c r="A357" s="493">
        <f t="shared" si="12"/>
        <v>94</v>
      </c>
      <c r="B357" s="457" t="s">
        <v>137</v>
      </c>
      <c r="C357" s="456" t="s">
        <v>17</v>
      </c>
      <c r="D357" s="469">
        <v>63</v>
      </c>
      <c r="E357" s="469" t="s">
        <v>18</v>
      </c>
      <c r="F357" s="469">
        <v>683</v>
      </c>
      <c r="G357" s="456" t="s">
        <v>488</v>
      </c>
      <c r="H357" s="457"/>
      <c r="I357" s="456" t="s">
        <v>27</v>
      </c>
      <c r="J357" s="456" t="s">
        <v>1054</v>
      </c>
      <c r="K357" s="456"/>
      <c r="L357" s="457">
        <f>63570-61791</f>
        <v>1779</v>
      </c>
      <c r="M357" s="463"/>
      <c r="N357" s="457" t="s">
        <v>27</v>
      </c>
      <c r="O357" s="463">
        <v>3.5</v>
      </c>
      <c r="P357" s="463">
        <v>3.5</v>
      </c>
      <c r="Q357" s="456" t="s">
        <v>30</v>
      </c>
      <c r="R357" s="457" t="s">
        <v>411</v>
      </c>
      <c r="S357" s="457" t="s">
        <v>1063</v>
      </c>
      <c r="T357" s="457"/>
      <c r="V357" s="445"/>
    </row>
    <row r="358" spans="1:22" ht="23.25">
      <c r="A358" s="493">
        <f t="shared" si="12"/>
        <v>95</v>
      </c>
      <c r="B358" s="457" t="s">
        <v>142</v>
      </c>
      <c r="C358" s="456" t="s">
        <v>17</v>
      </c>
      <c r="D358" s="469">
        <v>64</v>
      </c>
      <c r="E358" s="469" t="s">
        <v>18</v>
      </c>
      <c r="F358" s="469">
        <v>848</v>
      </c>
      <c r="G358" s="456" t="s">
        <v>496</v>
      </c>
      <c r="H358" s="457" t="s">
        <v>27</v>
      </c>
      <c r="I358" s="456" t="s">
        <v>27</v>
      </c>
      <c r="J358" s="456" t="s">
        <v>1054</v>
      </c>
      <c r="K358" s="456"/>
      <c r="L358" s="457">
        <f>65193-63570</f>
        <v>1623</v>
      </c>
      <c r="M358" s="463"/>
      <c r="N358" s="457" t="s">
        <v>27</v>
      </c>
      <c r="O358" s="463">
        <v>3.5</v>
      </c>
      <c r="P358" s="463">
        <v>3.5</v>
      </c>
      <c r="Q358" s="456" t="s">
        <v>30</v>
      </c>
      <c r="R358" s="457" t="s">
        <v>411</v>
      </c>
      <c r="S358" s="457" t="s">
        <v>1063</v>
      </c>
      <c r="T358" s="457"/>
      <c r="V358" s="445"/>
    </row>
    <row r="359" spans="1:22" ht="23.25">
      <c r="A359" s="493">
        <f t="shared" si="12"/>
        <v>96</v>
      </c>
      <c r="B359" s="457" t="s">
        <v>134</v>
      </c>
      <c r="C359" s="456" t="s">
        <v>17</v>
      </c>
      <c r="D359" s="480">
        <v>65</v>
      </c>
      <c r="E359" s="480" t="s">
        <v>18</v>
      </c>
      <c r="F359" s="524">
        <v>450</v>
      </c>
      <c r="G359" s="456" t="s">
        <v>514</v>
      </c>
      <c r="H359" s="457" t="s">
        <v>27</v>
      </c>
      <c r="I359" s="456" t="s">
        <v>27</v>
      </c>
      <c r="J359" s="456" t="s">
        <v>1054</v>
      </c>
      <c r="K359" s="456"/>
      <c r="L359" s="457"/>
      <c r="M359" s="463">
        <f>L358</f>
        <v>1623</v>
      </c>
      <c r="N359" s="457" t="s">
        <v>27</v>
      </c>
      <c r="O359" s="463">
        <v>3.5</v>
      </c>
      <c r="P359" s="463">
        <v>3.5</v>
      </c>
      <c r="Q359" s="456" t="s">
        <v>30</v>
      </c>
      <c r="R359" s="457" t="s">
        <v>411</v>
      </c>
      <c r="S359" s="457" t="s">
        <v>967</v>
      </c>
      <c r="T359" s="457" t="s">
        <v>1074</v>
      </c>
      <c r="V359" s="445"/>
    </row>
    <row r="360" spans="1:22" ht="23.25">
      <c r="A360" s="493">
        <f t="shared" si="12"/>
        <v>97</v>
      </c>
      <c r="B360" s="457" t="s">
        <v>1138</v>
      </c>
      <c r="C360" s="456" t="s">
        <v>17</v>
      </c>
      <c r="D360" s="469">
        <v>66</v>
      </c>
      <c r="E360" s="469" t="s">
        <v>18</v>
      </c>
      <c r="F360" s="469">
        <v>684</v>
      </c>
      <c r="G360" s="456" t="s">
        <v>496</v>
      </c>
      <c r="H360" s="481"/>
      <c r="I360" s="456" t="s">
        <v>27</v>
      </c>
      <c r="J360" s="456" t="s">
        <v>1054</v>
      </c>
      <c r="K360" s="456"/>
      <c r="L360" s="457"/>
      <c r="M360" s="463"/>
      <c r="N360" s="457"/>
      <c r="O360" s="525"/>
      <c r="P360" s="525"/>
      <c r="Q360" s="456"/>
      <c r="R360" s="457" t="s">
        <v>412</v>
      </c>
      <c r="S360" s="457" t="s">
        <v>1064</v>
      </c>
      <c r="T360" s="457"/>
    </row>
    <row r="361" spans="1:22" ht="23.25">
      <c r="A361" s="493">
        <f t="shared" si="12"/>
        <v>98</v>
      </c>
      <c r="B361" s="457" t="s">
        <v>132</v>
      </c>
      <c r="C361" s="456" t="s">
        <v>17</v>
      </c>
      <c r="D361" s="469">
        <v>66</v>
      </c>
      <c r="E361" s="469" t="s">
        <v>18</v>
      </c>
      <c r="F361" s="469">
        <v>684</v>
      </c>
      <c r="G361" s="456" t="s">
        <v>488</v>
      </c>
      <c r="H361" s="481"/>
      <c r="I361" s="456" t="s">
        <v>27</v>
      </c>
      <c r="J361" s="456" t="s">
        <v>1054</v>
      </c>
      <c r="K361" s="456"/>
      <c r="L361" s="457"/>
      <c r="M361" s="463"/>
      <c r="N361" s="457"/>
      <c r="O361" s="525"/>
      <c r="P361" s="525"/>
      <c r="Q361" s="456"/>
      <c r="R361" s="457" t="s">
        <v>412</v>
      </c>
      <c r="S361" s="457" t="s">
        <v>1064</v>
      </c>
      <c r="T361" s="457"/>
    </row>
    <row r="362" spans="1:22" ht="93">
      <c r="A362" s="493">
        <f t="shared" ref="A362:A382" si="13">A361+1</f>
        <v>99</v>
      </c>
      <c r="B362" s="526" t="s">
        <v>1153</v>
      </c>
      <c r="C362" s="527" t="s">
        <v>17</v>
      </c>
      <c r="D362" s="527">
        <v>66</v>
      </c>
      <c r="E362" s="527" t="s">
        <v>18</v>
      </c>
      <c r="F362" s="528">
        <v>1001</v>
      </c>
      <c r="G362" s="527" t="s">
        <v>496</v>
      </c>
      <c r="H362" s="526" t="s">
        <v>27</v>
      </c>
      <c r="I362" s="527" t="s">
        <v>20</v>
      </c>
      <c r="J362" s="527" t="s">
        <v>1054</v>
      </c>
      <c r="K362" s="527"/>
      <c r="L362" s="529">
        <f>66680-66480</f>
        <v>200</v>
      </c>
      <c r="M362" s="530"/>
      <c r="N362" s="526" t="s">
        <v>27</v>
      </c>
      <c r="O362" s="531"/>
      <c r="P362" s="531"/>
      <c r="Q362" s="527" t="s">
        <v>30</v>
      </c>
      <c r="R362" s="526" t="s">
        <v>412</v>
      </c>
      <c r="S362" s="532" t="s">
        <v>1326</v>
      </c>
      <c r="T362" s="533" t="s">
        <v>1154</v>
      </c>
    </row>
    <row r="363" spans="1:22" ht="93">
      <c r="A363" s="493">
        <f t="shared" si="13"/>
        <v>100</v>
      </c>
      <c r="B363" s="526" t="s">
        <v>1308</v>
      </c>
      <c r="C363" s="527" t="s">
        <v>17</v>
      </c>
      <c r="D363" s="527">
        <v>66</v>
      </c>
      <c r="E363" s="527" t="s">
        <v>18</v>
      </c>
      <c r="F363" s="528">
        <v>1001</v>
      </c>
      <c r="G363" s="527" t="s">
        <v>488</v>
      </c>
      <c r="H363" s="526" t="s">
        <v>27</v>
      </c>
      <c r="I363" s="527" t="s">
        <v>20</v>
      </c>
      <c r="J363" s="527" t="s">
        <v>1054</v>
      </c>
      <c r="K363" s="527"/>
      <c r="L363" s="529">
        <f>66680-66480</f>
        <v>200</v>
      </c>
      <c r="M363" s="530"/>
      <c r="N363" s="526" t="s">
        <v>27</v>
      </c>
      <c r="O363" s="531"/>
      <c r="P363" s="531"/>
      <c r="Q363" s="527" t="s">
        <v>30</v>
      </c>
      <c r="R363" s="526" t="s">
        <v>412</v>
      </c>
      <c r="S363" s="532" t="s">
        <v>1286</v>
      </c>
      <c r="T363" s="526" t="s">
        <v>1155</v>
      </c>
    </row>
    <row r="364" spans="1:22" ht="23.25">
      <c r="A364" s="493">
        <f t="shared" si="13"/>
        <v>101</v>
      </c>
      <c r="B364" s="466" t="s">
        <v>1283</v>
      </c>
      <c r="C364" s="467" t="s">
        <v>17</v>
      </c>
      <c r="D364" s="481">
        <v>67</v>
      </c>
      <c r="E364" s="481" t="s">
        <v>18</v>
      </c>
      <c r="F364" s="484" t="s">
        <v>1104</v>
      </c>
      <c r="G364" s="483" t="s">
        <v>496</v>
      </c>
      <c r="H364" s="457"/>
      <c r="I364" s="456" t="s">
        <v>27</v>
      </c>
      <c r="J364" s="456" t="s">
        <v>1054</v>
      </c>
      <c r="K364" s="456"/>
      <c r="L364" s="457">
        <f>65193-63570</f>
        <v>1623</v>
      </c>
      <c r="M364" s="463"/>
      <c r="N364" s="457" t="s">
        <v>27</v>
      </c>
      <c r="O364" s="463">
        <v>3.5</v>
      </c>
      <c r="P364" s="463">
        <v>3.5</v>
      </c>
      <c r="Q364" s="456" t="s">
        <v>30</v>
      </c>
      <c r="R364" s="457" t="s">
        <v>412</v>
      </c>
      <c r="S364" s="457" t="s">
        <v>1064</v>
      </c>
      <c r="T364" s="457" t="s">
        <v>940</v>
      </c>
    </row>
    <row r="365" spans="1:22" ht="23.25">
      <c r="A365" s="493">
        <f t="shared" si="13"/>
        <v>102</v>
      </c>
      <c r="B365" s="526" t="s">
        <v>1156</v>
      </c>
      <c r="C365" s="527" t="s">
        <v>17</v>
      </c>
      <c r="D365" s="534">
        <v>67</v>
      </c>
      <c r="E365" s="534" t="s">
        <v>18</v>
      </c>
      <c r="F365" s="534">
        <v>370</v>
      </c>
      <c r="G365" s="527" t="s">
        <v>496</v>
      </c>
      <c r="H365" s="526"/>
      <c r="I365" s="527" t="s">
        <v>27</v>
      </c>
      <c r="J365" s="527" t="s">
        <v>1054</v>
      </c>
      <c r="K365" s="527"/>
      <c r="L365" s="526"/>
      <c r="M365" s="535"/>
      <c r="N365" s="526"/>
      <c r="O365" s="536"/>
      <c r="P365" s="536"/>
      <c r="Q365" s="527"/>
      <c r="R365" s="526" t="s">
        <v>412</v>
      </c>
      <c r="S365" s="457" t="s">
        <v>967</v>
      </c>
      <c r="T365" s="526" t="s">
        <v>1157</v>
      </c>
    </row>
    <row r="366" spans="1:22" ht="23.25">
      <c r="A366" s="493">
        <f t="shared" si="13"/>
        <v>103</v>
      </c>
      <c r="B366" s="526" t="s">
        <v>1158</v>
      </c>
      <c r="C366" s="527" t="s">
        <v>17</v>
      </c>
      <c r="D366" s="534">
        <v>68</v>
      </c>
      <c r="E366" s="534" t="s">
        <v>18</v>
      </c>
      <c r="F366" s="534">
        <v>215</v>
      </c>
      <c r="G366" s="527" t="s">
        <v>488</v>
      </c>
      <c r="H366" s="526"/>
      <c r="I366" s="527" t="s">
        <v>27</v>
      </c>
      <c r="J366" s="527" t="s">
        <v>1054</v>
      </c>
      <c r="K366" s="527"/>
      <c r="L366" s="526"/>
      <c r="M366" s="535"/>
      <c r="N366" s="526"/>
      <c r="O366" s="536"/>
      <c r="P366" s="536"/>
      <c r="Q366" s="527"/>
      <c r="R366" s="526" t="s">
        <v>413</v>
      </c>
      <c r="S366" s="526" t="s">
        <v>1063</v>
      </c>
      <c r="T366" s="526" t="s">
        <v>1159</v>
      </c>
    </row>
    <row r="367" spans="1:22" ht="23.25">
      <c r="A367" s="493">
        <f t="shared" si="13"/>
        <v>104</v>
      </c>
      <c r="B367" s="526" t="s">
        <v>1254</v>
      </c>
      <c r="C367" s="527" t="s">
        <v>17</v>
      </c>
      <c r="D367" s="534">
        <v>68</v>
      </c>
      <c r="E367" s="534" t="s">
        <v>18</v>
      </c>
      <c r="F367" s="534">
        <v>395</v>
      </c>
      <c r="G367" s="527" t="s">
        <v>496</v>
      </c>
      <c r="H367" s="526" t="s">
        <v>27</v>
      </c>
      <c r="I367" s="527" t="s">
        <v>27</v>
      </c>
      <c r="J367" s="527" t="s">
        <v>1054</v>
      </c>
      <c r="K367" s="527"/>
      <c r="L367" s="526"/>
      <c r="M367" s="535">
        <f>68410-67431</f>
        <v>979</v>
      </c>
      <c r="N367" s="526" t="s">
        <v>27</v>
      </c>
      <c r="O367" s="535">
        <v>7</v>
      </c>
      <c r="P367" s="535">
        <v>5.5</v>
      </c>
      <c r="Q367" s="527" t="s">
        <v>30</v>
      </c>
      <c r="R367" s="526" t="s">
        <v>413</v>
      </c>
      <c r="S367" s="457" t="s">
        <v>967</v>
      </c>
      <c r="T367" s="526" t="s">
        <v>1160</v>
      </c>
    </row>
    <row r="368" spans="1:22" ht="23.25">
      <c r="A368" s="493">
        <f t="shared" si="13"/>
        <v>105</v>
      </c>
      <c r="B368" s="457" t="s">
        <v>1066</v>
      </c>
      <c r="C368" s="456" t="s">
        <v>17</v>
      </c>
      <c r="D368" s="469">
        <v>69</v>
      </c>
      <c r="E368" s="469" t="s">
        <v>18</v>
      </c>
      <c r="F368" s="480">
        <v>915</v>
      </c>
      <c r="G368" s="456" t="s">
        <v>514</v>
      </c>
      <c r="H368" s="457" t="s">
        <v>27</v>
      </c>
      <c r="I368" s="456" t="s">
        <v>27</v>
      </c>
      <c r="J368" s="456" t="s">
        <v>1054</v>
      </c>
      <c r="K368" s="456"/>
      <c r="L368" s="457">
        <f>69905-67030</f>
        <v>2875</v>
      </c>
      <c r="M368" s="463"/>
      <c r="N368" s="457" t="s">
        <v>27</v>
      </c>
      <c r="O368" s="463">
        <v>5.5</v>
      </c>
      <c r="P368" s="463">
        <v>3.5</v>
      </c>
      <c r="Q368" s="456" t="s">
        <v>30</v>
      </c>
      <c r="R368" s="457" t="s">
        <v>413</v>
      </c>
      <c r="S368" s="457" t="s">
        <v>967</v>
      </c>
      <c r="T368" s="457" t="s">
        <v>1074</v>
      </c>
    </row>
    <row r="369" spans="1:26" ht="23.25">
      <c r="A369" s="493">
        <f t="shared" si="13"/>
        <v>106</v>
      </c>
      <c r="B369" s="478" t="s">
        <v>1061</v>
      </c>
      <c r="C369" s="456" t="s">
        <v>17</v>
      </c>
      <c r="D369" s="469">
        <v>71</v>
      </c>
      <c r="E369" s="469" t="s">
        <v>18</v>
      </c>
      <c r="F369" s="473" t="s">
        <v>1097</v>
      </c>
      <c r="G369" s="456" t="s">
        <v>496</v>
      </c>
      <c r="H369" s="457"/>
      <c r="I369" s="456" t="s">
        <v>27</v>
      </c>
      <c r="J369" s="456" t="s">
        <v>1054</v>
      </c>
      <c r="K369" s="456"/>
      <c r="L369" s="457"/>
      <c r="M369" s="463"/>
      <c r="N369" s="457"/>
      <c r="O369" s="463"/>
      <c r="P369" s="463"/>
      <c r="Q369" s="456"/>
      <c r="R369" s="478" t="s">
        <v>413</v>
      </c>
      <c r="S369" s="457" t="s">
        <v>967</v>
      </c>
      <c r="T369" s="457" t="s">
        <v>1074</v>
      </c>
      <c r="V369" s="445"/>
    </row>
    <row r="370" spans="1:26" ht="23.25">
      <c r="A370" s="493">
        <f t="shared" si="13"/>
        <v>107</v>
      </c>
      <c r="B370" s="457" t="s">
        <v>111</v>
      </c>
      <c r="C370" s="456" t="s">
        <v>17</v>
      </c>
      <c r="D370" s="469">
        <v>72</v>
      </c>
      <c r="E370" s="469" t="s">
        <v>18</v>
      </c>
      <c r="F370" s="469">
        <v>900</v>
      </c>
      <c r="G370" s="456" t="s">
        <v>496</v>
      </c>
      <c r="H370" s="457" t="s">
        <v>27</v>
      </c>
      <c r="I370" s="456" t="s">
        <v>27</v>
      </c>
      <c r="J370" s="456" t="s">
        <v>1054</v>
      </c>
      <c r="K370" s="456"/>
      <c r="L370" s="457"/>
      <c r="M370" s="463">
        <f>73210-71270</f>
        <v>1940</v>
      </c>
      <c r="N370" s="457" t="s">
        <v>27</v>
      </c>
      <c r="O370" s="463">
        <v>3.5</v>
      </c>
      <c r="P370" s="463">
        <v>3.5</v>
      </c>
      <c r="Q370" s="456" t="s">
        <v>30</v>
      </c>
      <c r="R370" s="457" t="s">
        <v>414</v>
      </c>
      <c r="S370" s="457" t="s">
        <v>1063</v>
      </c>
      <c r="T370" s="457"/>
      <c r="V370" s="445"/>
    </row>
    <row r="371" spans="1:26" ht="23.25">
      <c r="A371" s="493">
        <f t="shared" si="13"/>
        <v>108</v>
      </c>
      <c r="B371" s="526" t="s">
        <v>461</v>
      </c>
      <c r="C371" s="527" t="s">
        <v>17</v>
      </c>
      <c r="D371" s="534">
        <v>73</v>
      </c>
      <c r="E371" s="534" t="s">
        <v>18</v>
      </c>
      <c r="F371" s="534">
        <v>272</v>
      </c>
      <c r="G371" s="527" t="s">
        <v>488</v>
      </c>
      <c r="H371" s="526" t="s">
        <v>27</v>
      </c>
      <c r="I371" s="527" t="s">
        <v>27</v>
      </c>
      <c r="J371" s="527" t="s">
        <v>1054</v>
      </c>
      <c r="K371" s="527"/>
      <c r="L371" s="526">
        <f>71270-69905</f>
        <v>1365</v>
      </c>
      <c r="M371" s="535"/>
      <c r="N371" s="526" t="s">
        <v>27</v>
      </c>
      <c r="O371" s="535">
        <v>3.5</v>
      </c>
      <c r="P371" s="535">
        <v>3.5</v>
      </c>
      <c r="Q371" s="527" t="s">
        <v>30</v>
      </c>
      <c r="R371" s="526" t="s">
        <v>414</v>
      </c>
      <c r="S371" s="526" t="s">
        <v>967</v>
      </c>
      <c r="T371" s="526"/>
      <c r="V371" s="445"/>
    </row>
    <row r="372" spans="1:26" ht="23.25">
      <c r="A372" s="493">
        <f t="shared" si="13"/>
        <v>109</v>
      </c>
      <c r="B372" s="457" t="s">
        <v>111</v>
      </c>
      <c r="C372" s="456" t="s">
        <v>17</v>
      </c>
      <c r="D372" s="469">
        <v>74</v>
      </c>
      <c r="E372" s="469" t="s">
        <v>18</v>
      </c>
      <c r="F372" s="469">
        <v>700</v>
      </c>
      <c r="G372" s="456" t="s">
        <v>488</v>
      </c>
      <c r="H372" s="457" t="s">
        <v>27</v>
      </c>
      <c r="I372" s="456" t="s">
        <v>27</v>
      </c>
      <c r="J372" s="456" t="s">
        <v>1054</v>
      </c>
      <c r="K372" s="456"/>
      <c r="L372" s="457">
        <f>73210-71270</f>
        <v>1940</v>
      </c>
      <c r="M372" s="463"/>
      <c r="N372" s="457" t="s">
        <v>27</v>
      </c>
      <c r="O372" s="463">
        <v>5.5</v>
      </c>
      <c r="P372" s="463">
        <v>3.5</v>
      </c>
      <c r="Q372" s="456" t="s">
        <v>30</v>
      </c>
      <c r="R372" s="457" t="s">
        <v>414</v>
      </c>
      <c r="S372" s="457" t="s">
        <v>1063</v>
      </c>
      <c r="T372" s="457"/>
      <c r="V372" s="445"/>
    </row>
    <row r="373" spans="1:26" ht="23.25">
      <c r="A373" s="493">
        <f t="shared" si="13"/>
        <v>110</v>
      </c>
      <c r="B373" s="457" t="s">
        <v>462</v>
      </c>
      <c r="C373" s="456" t="s">
        <v>17</v>
      </c>
      <c r="D373" s="469">
        <v>76</v>
      </c>
      <c r="E373" s="469" t="s">
        <v>18</v>
      </c>
      <c r="F373" s="469">
        <v>300</v>
      </c>
      <c r="G373" s="456" t="s">
        <v>496</v>
      </c>
      <c r="H373" s="457" t="s">
        <v>27</v>
      </c>
      <c r="I373" s="456" t="s">
        <v>27</v>
      </c>
      <c r="J373" s="456" t="s">
        <v>1054</v>
      </c>
      <c r="K373" s="456"/>
      <c r="L373" s="457" t="e">
        <f>#REF!</f>
        <v>#REF!</v>
      </c>
      <c r="M373" s="463"/>
      <c r="N373" s="457" t="s">
        <v>27</v>
      </c>
      <c r="O373" s="463">
        <v>3.5</v>
      </c>
      <c r="P373" s="463">
        <v>3.5</v>
      </c>
      <c r="Q373" s="456" t="s">
        <v>30</v>
      </c>
      <c r="R373" s="457" t="s">
        <v>414</v>
      </c>
      <c r="S373" s="457" t="s">
        <v>967</v>
      </c>
      <c r="T373" s="457" t="s">
        <v>1074</v>
      </c>
      <c r="V373" s="445"/>
    </row>
    <row r="374" spans="1:26" ht="23.25">
      <c r="A374" s="493">
        <f t="shared" si="13"/>
        <v>111</v>
      </c>
      <c r="B374" s="457" t="s">
        <v>462</v>
      </c>
      <c r="C374" s="456" t="s">
        <v>17</v>
      </c>
      <c r="D374" s="469">
        <v>76</v>
      </c>
      <c r="E374" s="469" t="s">
        <v>18</v>
      </c>
      <c r="F374" s="469">
        <v>300</v>
      </c>
      <c r="G374" s="456" t="s">
        <v>488</v>
      </c>
      <c r="H374" s="457" t="s">
        <v>27</v>
      </c>
      <c r="I374" s="456" t="s">
        <v>27</v>
      </c>
      <c r="J374" s="456"/>
      <c r="K374" s="456" t="s">
        <v>1054</v>
      </c>
      <c r="L374" s="457" t="e">
        <f>#REF!</f>
        <v>#REF!</v>
      </c>
      <c r="M374" s="463"/>
      <c r="N374" s="457" t="s">
        <v>27</v>
      </c>
      <c r="O374" s="463">
        <v>3.5</v>
      </c>
      <c r="P374" s="463">
        <v>3.5</v>
      </c>
      <c r="Q374" s="456" t="s">
        <v>30</v>
      </c>
      <c r="R374" s="457" t="s">
        <v>414</v>
      </c>
      <c r="S374" s="457" t="s">
        <v>1063</v>
      </c>
      <c r="T374" s="457" t="s">
        <v>1166</v>
      </c>
      <c r="V374" s="445"/>
    </row>
    <row r="375" spans="1:26" ht="23.25">
      <c r="A375" s="493">
        <f t="shared" si="13"/>
        <v>112</v>
      </c>
      <c r="B375" s="457" t="s">
        <v>462</v>
      </c>
      <c r="C375" s="456" t="s">
        <v>17</v>
      </c>
      <c r="D375" s="469">
        <v>77</v>
      </c>
      <c r="E375" s="469" t="s">
        <v>18</v>
      </c>
      <c r="F375" s="469">
        <v>500</v>
      </c>
      <c r="G375" s="456" t="s">
        <v>488</v>
      </c>
      <c r="H375" s="457" t="s">
        <v>27</v>
      </c>
      <c r="I375" s="456" t="s">
        <v>27</v>
      </c>
      <c r="J375" s="456"/>
      <c r="K375" s="456" t="s">
        <v>1054</v>
      </c>
      <c r="L375" s="457"/>
      <c r="M375" s="463">
        <f>77050-76265</f>
        <v>785</v>
      </c>
      <c r="N375" s="457" t="s">
        <v>27</v>
      </c>
      <c r="O375" s="463">
        <v>3.5</v>
      </c>
      <c r="P375" s="463">
        <v>3.5</v>
      </c>
      <c r="Q375" s="456" t="s">
        <v>30</v>
      </c>
      <c r="R375" s="457" t="s">
        <v>414</v>
      </c>
      <c r="S375" s="457" t="s">
        <v>967</v>
      </c>
      <c r="T375" s="457"/>
      <c r="V375" s="445"/>
    </row>
    <row r="376" spans="1:26" ht="23.25">
      <c r="A376" s="493">
        <f t="shared" si="13"/>
        <v>113</v>
      </c>
      <c r="B376" s="457" t="s">
        <v>96</v>
      </c>
      <c r="C376" s="456" t="s">
        <v>17</v>
      </c>
      <c r="D376" s="469">
        <v>78</v>
      </c>
      <c r="E376" s="469" t="s">
        <v>18</v>
      </c>
      <c r="F376" s="469">
        <v>883</v>
      </c>
      <c r="G376" s="456" t="s">
        <v>496</v>
      </c>
      <c r="H376" s="457"/>
      <c r="I376" s="456" t="s">
        <v>27</v>
      </c>
      <c r="J376" s="456" t="s">
        <v>1054</v>
      </c>
      <c r="K376" s="456"/>
      <c r="L376" s="457"/>
      <c r="M376" s="463"/>
      <c r="N376" s="457"/>
      <c r="O376" s="463"/>
      <c r="P376" s="463"/>
      <c r="Q376" s="456"/>
      <c r="R376" s="457" t="s">
        <v>477</v>
      </c>
      <c r="S376" s="457" t="s">
        <v>1063</v>
      </c>
      <c r="T376" s="457"/>
      <c r="V376" s="445"/>
    </row>
    <row r="377" spans="1:26" ht="23.25">
      <c r="A377" s="493">
        <f t="shared" si="13"/>
        <v>114</v>
      </c>
      <c r="B377" s="457" t="s">
        <v>1140</v>
      </c>
      <c r="C377" s="456" t="s">
        <v>17</v>
      </c>
      <c r="D377" s="469">
        <v>79</v>
      </c>
      <c r="E377" s="469" t="s">
        <v>18</v>
      </c>
      <c r="F377" s="469">
        <v>272</v>
      </c>
      <c r="G377" s="456" t="s">
        <v>488</v>
      </c>
      <c r="H377" s="457"/>
      <c r="I377" s="456" t="s">
        <v>27</v>
      </c>
      <c r="J377" s="456" t="s">
        <v>1054</v>
      </c>
      <c r="K377" s="456"/>
      <c r="L377" s="457"/>
      <c r="M377" s="463"/>
      <c r="N377" s="457"/>
      <c r="O377" s="463"/>
      <c r="P377" s="463"/>
      <c r="Q377" s="456"/>
      <c r="R377" s="457" t="s">
        <v>477</v>
      </c>
      <c r="S377" s="457" t="s">
        <v>1063</v>
      </c>
      <c r="T377" s="457" t="s">
        <v>940</v>
      </c>
      <c r="V377" s="445"/>
    </row>
    <row r="378" spans="1:26" ht="23.25">
      <c r="A378" s="493">
        <f t="shared" si="13"/>
        <v>115</v>
      </c>
      <c r="B378" s="457" t="s">
        <v>1167</v>
      </c>
      <c r="C378" s="456" t="s">
        <v>17</v>
      </c>
      <c r="D378" s="469">
        <v>81</v>
      </c>
      <c r="E378" s="469" t="s">
        <v>18</v>
      </c>
      <c r="F378" s="469">
        <v>407</v>
      </c>
      <c r="G378" s="456" t="s">
        <v>496</v>
      </c>
      <c r="H378" s="457"/>
      <c r="I378" s="456" t="s">
        <v>27</v>
      </c>
      <c r="J378" s="456" t="s">
        <v>1054</v>
      </c>
      <c r="K378" s="456"/>
      <c r="L378" s="457"/>
      <c r="M378" s="463"/>
      <c r="N378" s="457"/>
      <c r="O378" s="463"/>
      <c r="P378" s="463"/>
      <c r="Q378" s="456"/>
      <c r="R378" s="457" t="s">
        <v>477</v>
      </c>
      <c r="S378" s="457" t="s">
        <v>1063</v>
      </c>
      <c r="T378" s="457"/>
      <c r="V378" s="445"/>
    </row>
    <row r="379" spans="1:26" ht="23.25">
      <c r="A379" s="493">
        <f t="shared" si="13"/>
        <v>116</v>
      </c>
      <c r="B379" s="526" t="s">
        <v>473</v>
      </c>
      <c r="C379" s="527" t="s">
        <v>17</v>
      </c>
      <c r="D379" s="534">
        <v>81</v>
      </c>
      <c r="E379" s="534" t="s">
        <v>18</v>
      </c>
      <c r="F379" s="534">
        <v>543</v>
      </c>
      <c r="G379" s="527" t="s">
        <v>488</v>
      </c>
      <c r="H379" s="526"/>
      <c r="I379" s="527" t="s">
        <v>27</v>
      </c>
      <c r="J379" s="527" t="s">
        <v>1054</v>
      </c>
      <c r="K379" s="527"/>
      <c r="L379" s="526"/>
      <c r="M379" s="535"/>
      <c r="N379" s="526"/>
      <c r="O379" s="535"/>
      <c r="P379" s="535"/>
      <c r="Q379" s="527"/>
      <c r="R379" s="526" t="s">
        <v>477</v>
      </c>
      <c r="S379" s="526" t="s">
        <v>1063</v>
      </c>
      <c r="T379" s="526" t="s">
        <v>1159</v>
      </c>
      <c r="V379" s="445"/>
    </row>
    <row r="380" spans="1:26" ht="23.25">
      <c r="A380" s="493">
        <f t="shared" si="13"/>
        <v>117</v>
      </c>
      <c r="B380" s="457" t="s">
        <v>1062</v>
      </c>
      <c r="C380" s="456" t="s">
        <v>17</v>
      </c>
      <c r="D380" s="469">
        <v>81</v>
      </c>
      <c r="E380" s="469" t="s">
        <v>18</v>
      </c>
      <c r="F380" s="469">
        <v>762</v>
      </c>
      <c r="G380" s="456" t="s">
        <v>496</v>
      </c>
      <c r="H380" s="457"/>
      <c r="I380" s="456" t="s">
        <v>27</v>
      </c>
      <c r="J380" s="456" t="s">
        <v>1054</v>
      </c>
      <c r="K380" s="456"/>
      <c r="L380" s="457"/>
      <c r="M380" s="463"/>
      <c r="N380" s="457"/>
      <c r="O380" s="463"/>
      <c r="P380" s="463"/>
      <c r="Q380" s="456"/>
      <c r="R380" s="457" t="s">
        <v>477</v>
      </c>
      <c r="S380" s="457" t="s">
        <v>967</v>
      </c>
      <c r="T380" s="457" t="s">
        <v>1074</v>
      </c>
      <c r="V380" s="445"/>
    </row>
    <row r="381" spans="1:26" ht="23.25">
      <c r="A381" s="493">
        <f t="shared" si="13"/>
        <v>118</v>
      </c>
      <c r="B381" s="457" t="s">
        <v>463</v>
      </c>
      <c r="C381" s="456" t="s">
        <v>17</v>
      </c>
      <c r="D381" s="469">
        <v>81</v>
      </c>
      <c r="E381" s="469" t="s">
        <v>18</v>
      </c>
      <c r="F381" s="469">
        <v>960</v>
      </c>
      <c r="G381" s="456" t="s">
        <v>488</v>
      </c>
      <c r="H381" s="457"/>
      <c r="I381" s="456" t="s">
        <v>27</v>
      </c>
      <c r="J381" s="456" t="s">
        <v>1054</v>
      </c>
      <c r="K381" s="456"/>
      <c r="L381" s="457"/>
      <c r="M381" s="463"/>
      <c r="N381" s="457"/>
      <c r="O381" s="463"/>
      <c r="P381" s="463"/>
      <c r="Q381" s="456"/>
      <c r="R381" s="457" t="s">
        <v>477</v>
      </c>
      <c r="S381" s="478" t="s">
        <v>967</v>
      </c>
      <c r="T381" s="457"/>
      <c r="V381" s="445"/>
    </row>
    <row r="382" spans="1:26" ht="23.25">
      <c r="A382" s="493">
        <f t="shared" si="13"/>
        <v>119</v>
      </c>
      <c r="B382" s="537" t="s">
        <v>85</v>
      </c>
      <c r="C382" s="467" t="s">
        <v>17</v>
      </c>
      <c r="D382" s="527">
        <v>83</v>
      </c>
      <c r="E382" s="483" t="s">
        <v>18</v>
      </c>
      <c r="F382" s="483">
        <v>700</v>
      </c>
      <c r="G382" s="483" t="s">
        <v>488</v>
      </c>
      <c r="H382" s="481"/>
      <c r="I382" s="456" t="s">
        <v>27</v>
      </c>
      <c r="J382" s="456" t="s">
        <v>1054</v>
      </c>
      <c r="K382" s="456"/>
      <c r="L382" s="457">
        <f>65193-63570</f>
        <v>1623</v>
      </c>
      <c r="M382" s="463"/>
      <c r="N382" s="457" t="s">
        <v>27</v>
      </c>
      <c r="O382" s="463">
        <v>3.5</v>
      </c>
      <c r="P382" s="463">
        <v>3.5</v>
      </c>
      <c r="Q382" s="456" t="s">
        <v>30</v>
      </c>
      <c r="R382" s="457" t="s">
        <v>477</v>
      </c>
      <c r="S382" s="478" t="s">
        <v>967</v>
      </c>
      <c r="T382" s="457"/>
    </row>
    <row r="383" spans="1:26" ht="23.25">
      <c r="A383" s="452"/>
      <c r="B383" s="486" t="s">
        <v>880</v>
      </c>
      <c r="C383" s="487"/>
      <c r="D383" s="487"/>
      <c r="E383" s="487"/>
      <c r="F383" s="487"/>
      <c r="G383" s="487"/>
      <c r="H383" s="487"/>
      <c r="I383" s="487"/>
      <c r="J383" s="488"/>
      <c r="K383" s="488"/>
      <c r="L383" s="487"/>
      <c r="M383" s="487"/>
      <c r="N383" s="487"/>
      <c r="O383" s="487"/>
      <c r="P383" s="487"/>
      <c r="Q383" s="487"/>
      <c r="R383" s="489"/>
      <c r="S383" s="453"/>
      <c r="T383" s="454"/>
      <c r="U383" s="455"/>
      <c r="Z383" s="445">
        <f>COUNTIF(X384:X399,0)</f>
        <v>0</v>
      </c>
    </row>
    <row r="384" spans="1:26" ht="23.25">
      <c r="A384" s="456">
        <v>1</v>
      </c>
      <c r="B384" s="477" t="s">
        <v>1106</v>
      </c>
      <c r="C384" s="456" t="s">
        <v>17</v>
      </c>
      <c r="D384" s="458" t="s">
        <v>501</v>
      </c>
      <c r="E384" s="456" t="s">
        <v>18</v>
      </c>
      <c r="F384" s="458" t="s">
        <v>483</v>
      </c>
      <c r="G384" s="456" t="s">
        <v>514</v>
      </c>
      <c r="H384" s="456" t="s">
        <v>20</v>
      </c>
      <c r="I384" s="469" t="s">
        <v>20</v>
      </c>
      <c r="J384" s="456" t="s">
        <v>1054</v>
      </c>
      <c r="K384" s="456"/>
      <c r="L384" s="458" t="s">
        <v>889</v>
      </c>
      <c r="M384" s="458" t="s">
        <v>889</v>
      </c>
      <c r="N384" s="456" t="s">
        <v>20</v>
      </c>
      <c r="O384" s="463"/>
      <c r="P384" s="463"/>
      <c r="Q384" s="456" t="s">
        <v>30</v>
      </c>
      <c r="R384" s="478" t="s">
        <v>329</v>
      </c>
      <c r="S384" s="478" t="s">
        <v>967</v>
      </c>
      <c r="T384" s="457"/>
      <c r="U384" s="455"/>
    </row>
    <row r="385" spans="1:26" ht="23.25">
      <c r="A385" s="456">
        <f>A384+1</f>
        <v>2</v>
      </c>
      <c r="B385" s="477" t="s">
        <v>1309</v>
      </c>
      <c r="C385" s="456" t="s">
        <v>17</v>
      </c>
      <c r="D385" s="458" t="s">
        <v>501</v>
      </c>
      <c r="E385" s="456" t="s">
        <v>18</v>
      </c>
      <c r="F385" s="458" t="s">
        <v>587</v>
      </c>
      <c r="G385" s="456" t="s">
        <v>496</v>
      </c>
      <c r="H385" s="456" t="s">
        <v>27</v>
      </c>
      <c r="I385" s="469" t="s">
        <v>27</v>
      </c>
      <c r="J385" s="456" t="s">
        <v>1054</v>
      </c>
      <c r="K385" s="456"/>
      <c r="L385" s="456"/>
      <c r="M385" s="456">
        <v>70</v>
      </c>
      <c r="N385" s="456" t="s">
        <v>27</v>
      </c>
      <c r="O385" s="463">
        <v>25</v>
      </c>
      <c r="P385" s="463">
        <v>20</v>
      </c>
      <c r="Q385" s="456" t="s">
        <v>30</v>
      </c>
      <c r="R385" s="478" t="s">
        <v>329</v>
      </c>
      <c r="S385" s="478" t="s">
        <v>967</v>
      </c>
      <c r="T385" s="446"/>
    </row>
    <row r="386" spans="1:26" ht="23.25">
      <c r="A386" s="456">
        <f t="shared" ref="A386:A399" si="14">A385+1</f>
        <v>3</v>
      </c>
      <c r="B386" s="477" t="s">
        <v>1052</v>
      </c>
      <c r="C386" s="456" t="s">
        <v>17</v>
      </c>
      <c r="D386" s="458" t="s">
        <v>501</v>
      </c>
      <c r="E386" s="456" t="s">
        <v>18</v>
      </c>
      <c r="F386" s="456">
        <v>187</v>
      </c>
      <c r="G386" s="456" t="s">
        <v>488</v>
      </c>
      <c r="H386" s="456"/>
      <c r="I386" s="469" t="s">
        <v>27</v>
      </c>
      <c r="J386" s="456" t="s">
        <v>1054</v>
      </c>
      <c r="K386" s="479"/>
      <c r="L386" s="479"/>
      <c r="M386" s="479"/>
      <c r="N386" s="479"/>
      <c r="O386" s="519"/>
      <c r="P386" s="519"/>
      <c r="Q386" s="479"/>
      <c r="R386" s="478" t="s">
        <v>329</v>
      </c>
      <c r="S386" s="478" t="s">
        <v>1064</v>
      </c>
      <c r="T386" s="446"/>
    </row>
    <row r="387" spans="1:26" s="468" customFormat="1" ht="23.25">
      <c r="A387" s="456">
        <f t="shared" si="14"/>
        <v>4</v>
      </c>
      <c r="B387" s="478" t="s">
        <v>1306</v>
      </c>
      <c r="C387" s="456" t="s">
        <v>17</v>
      </c>
      <c r="D387" s="458" t="s">
        <v>501</v>
      </c>
      <c r="E387" s="456" t="s">
        <v>18</v>
      </c>
      <c r="F387" s="456">
        <v>227</v>
      </c>
      <c r="G387" s="456" t="s">
        <v>496</v>
      </c>
      <c r="H387" s="456"/>
      <c r="I387" s="469" t="s">
        <v>27</v>
      </c>
      <c r="J387" s="456" t="s">
        <v>1054</v>
      </c>
      <c r="K387" s="479"/>
      <c r="L387" s="479"/>
      <c r="M387" s="479"/>
      <c r="N387" s="479"/>
      <c r="O387" s="519"/>
      <c r="P387" s="519"/>
      <c r="Q387" s="479"/>
      <c r="R387" s="478" t="s">
        <v>329</v>
      </c>
      <c r="S387" s="478" t="s">
        <v>1064</v>
      </c>
      <c r="T387" s="468" t="s">
        <v>1131</v>
      </c>
      <c r="X387" s="445"/>
    </row>
    <row r="388" spans="1:26" ht="23.25">
      <c r="A388" s="456">
        <f t="shared" si="14"/>
        <v>5</v>
      </c>
      <c r="B388" s="478" t="s">
        <v>1229</v>
      </c>
      <c r="C388" s="483" t="s">
        <v>17</v>
      </c>
      <c r="D388" s="458" t="s">
        <v>501</v>
      </c>
      <c r="E388" s="483" t="s">
        <v>18</v>
      </c>
      <c r="F388" s="456">
        <v>297</v>
      </c>
      <c r="G388" s="483" t="s">
        <v>496</v>
      </c>
      <c r="H388" s="466" t="s">
        <v>329</v>
      </c>
      <c r="I388" s="469" t="s">
        <v>27</v>
      </c>
      <c r="J388" s="456" t="s">
        <v>1054</v>
      </c>
      <c r="K388" s="505"/>
      <c r="L388" s="505"/>
      <c r="M388" s="468"/>
      <c r="N388" s="468"/>
      <c r="O388" s="468"/>
      <c r="P388" s="468"/>
      <c r="Q388" s="468"/>
      <c r="R388" s="478" t="s">
        <v>329</v>
      </c>
      <c r="S388" s="478" t="s">
        <v>1064</v>
      </c>
      <c r="T388" s="457" t="s">
        <v>1085</v>
      </c>
    </row>
    <row r="389" spans="1:26" ht="23.25">
      <c r="A389" s="456">
        <f t="shared" si="14"/>
        <v>6</v>
      </c>
      <c r="B389" s="478" t="s">
        <v>982</v>
      </c>
      <c r="C389" s="456" t="s">
        <v>17</v>
      </c>
      <c r="D389" s="458" t="s">
        <v>501</v>
      </c>
      <c r="E389" s="456" t="s">
        <v>18</v>
      </c>
      <c r="F389" s="456">
        <v>406</v>
      </c>
      <c r="G389" s="456" t="s">
        <v>488</v>
      </c>
      <c r="H389" s="456" t="s">
        <v>27</v>
      </c>
      <c r="I389" s="469" t="s">
        <v>27</v>
      </c>
      <c r="J389" s="456"/>
      <c r="K389" s="456" t="s">
        <v>1054</v>
      </c>
      <c r="L389" s="456">
        <v>219</v>
      </c>
      <c r="M389" s="456"/>
      <c r="N389" s="456" t="s">
        <v>27</v>
      </c>
      <c r="O389" s="463"/>
      <c r="P389" s="463"/>
      <c r="Q389" s="456" t="s">
        <v>30</v>
      </c>
      <c r="R389" s="478" t="s">
        <v>329</v>
      </c>
      <c r="S389" s="478" t="s">
        <v>1064</v>
      </c>
      <c r="T389" s="457" t="s">
        <v>1085</v>
      </c>
    </row>
    <row r="390" spans="1:26" ht="23.25">
      <c r="A390" s="456">
        <f t="shared" si="14"/>
        <v>7</v>
      </c>
      <c r="B390" s="478" t="s">
        <v>982</v>
      </c>
      <c r="C390" s="456" t="s">
        <v>17</v>
      </c>
      <c r="D390" s="458" t="s">
        <v>501</v>
      </c>
      <c r="E390" s="456" t="s">
        <v>18</v>
      </c>
      <c r="F390" s="456">
        <v>406</v>
      </c>
      <c r="G390" s="456" t="s">
        <v>496</v>
      </c>
      <c r="H390" s="456" t="s">
        <v>27</v>
      </c>
      <c r="I390" s="469" t="s">
        <v>27</v>
      </c>
      <c r="J390" s="456"/>
      <c r="K390" s="456" t="s">
        <v>1054</v>
      </c>
      <c r="L390" s="456"/>
      <c r="M390" s="456">
        <v>179</v>
      </c>
      <c r="N390" s="456" t="s">
        <v>27</v>
      </c>
      <c r="O390" s="463"/>
      <c r="P390" s="463"/>
      <c r="Q390" s="456" t="s">
        <v>30</v>
      </c>
      <c r="R390" s="478" t="s">
        <v>329</v>
      </c>
      <c r="S390" s="478" t="s">
        <v>1064</v>
      </c>
      <c r="T390" s="457"/>
    </row>
    <row r="391" spans="1:26" ht="23.25">
      <c r="A391" s="456">
        <f t="shared" si="14"/>
        <v>8</v>
      </c>
      <c r="B391" s="478" t="s">
        <v>25</v>
      </c>
      <c r="C391" s="456" t="s">
        <v>17</v>
      </c>
      <c r="D391" s="458" t="s">
        <v>501</v>
      </c>
      <c r="E391" s="456" t="s">
        <v>18</v>
      </c>
      <c r="F391" s="456">
        <v>500</v>
      </c>
      <c r="G391" s="456" t="s">
        <v>488</v>
      </c>
      <c r="H391" s="456" t="s">
        <v>27</v>
      </c>
      <c r="I391" s="469" t="s">
        <v>27</v>
      </c>
      <c r="J391" s="456" t="s">
        <v>1054</v>
      </c>
      <c r="K391" s="456"/>
      <c r="L391" s="456">
        <v>94</v>
      </c>
      <c r="M391" s="456"/>
      <c r="N391" s="456" t="s">
        <v>27</v>
      </c>
      <c r="O391" s="463">
        <v>10.5</v>
      </c>
      <c r="P391" s="463">
        <v>5.5</v>
      </c>
      <c r="Q391" s="456" t="s">
        <v>30</v>
      </c>
      <c r="R391" s="478" t="s">
        <v>329</v>
      </c>
      <c r="S391" s="478" t="s">
        <v>967</v>
      </c>
      <c r="T391" s="457"/>
    </row>
    <row r="392" spans="1:26" ht="23.25">
      <c r="A392" s="456">
        <f t="shared" si="14"/>
        <v>9</v>
      </c>
      <c r="B392" s="478" t="s">
        <v>435</v>
      </c>
      <c r="C392" s="456" t="s">
        <v>17</v>
      </c>
      <c r="D392" s="458" t="s">
        <v>501</v>
      </c>
      <c r="E392" s="456" t="s">
        <v>18</v>
      </c>
      <c r="F392" s="456">
        <v>703</v>
      </c>
      <c r="G392" s="456" t="s">
        <v>514</v>
      </c>
      <c r="H392" s="456" t="s">
        <v>27</v>
      </c>
      <c r="I392" s="469" t="s">
        <v>20</v>
      </c>
      <c r="J392" s="456" t="s">
        <v>1054</v>
      </c>
      <c r="K392" s="456"/>
      <c r="L392" s="456">
        <v>203</v>
      </c>
      <c r="M392" s="456">
        <v>297</v>
      </c>
      <c r="N392" s="456" t="s">
        <v>20</v>
      </c>
      <c r="O392" s="463">
        <v>7</v>
      </c>
      <c r="P392" s="463">
        <v>5</v>
      </c>
      <c r="Q392" s="456" t="s">
        <v>30</v>
      </c>
      <c r="R392" s="478" t="s">
        <v>421</v>
      </c>
      <c r="S392" s="478" t="s">
        <v>967</v>
      </c>
      <c r="T392" s="457" t="s">
        <v>940</v>
      </c>
    </row>
    <row r="393" spans="1:26" ht="23.25">
      <c r="A393" s="456">
        <f t="shared" si="14"/>
        <v>10</v>
      </c>
      <c r="B393" s="445" t="s">
        <v>1230</v>
      </c>
      <c r="C393" s="456" t="s">
        <v>17</v>
      </c>
      <c r="D393" s="458" t="s">
        <v>522</v>
      </c>
      <c r="E393" s="456" t="s">
        <v>18</v>
      </c>
      <c r="F393" s="456">
        <v>859</v>
      </c>
      <c r="G393" s="456" t="s">
        <v>488</v>
      </c>
      <c r="H393" s="456"/>
      <c r="I393" s="469" t="s">
        <v>27</v>
      </c>
      <c r="J393" s="456" t="s">
        <v>1054</v>
      </c>
      <c r="K393" s="456"/>
      <c r="L393" s="463">
        <v>1265</v>
      </c>
      <c r="M393" s="463"/>
      <c r="N393" s="456" t="s">
        <v>27</v>
      </c>
      <c r="O393" s="463">
        <v>7</v>
      </c>
      <c r="P393" s="463">
        <v>5</v>
      </c>
      <c r="Q393" s="456" t="s">
        <v>30</v>
      </c>
      <c r="R393" s="478" t="s">
        <v>421</v>
      </c>
      <c r="S393" s="478" t="s">
        <v>1063</v>
      </c>
      <c r="T393" s="457" t="s">
        <v>1085</v>
      </c>
    </row>
    <row r="394" spans="1:26" ht="23.25">
      <c r="A394" s="456">
        <f t="shared" si="14"/>
        <v>11</v>
      </c>
      <c r="B394" s="478" t="s">
        <v>985</v>
      </c>
      <c r="C394" s="456" t="s">
        <v>17</v>
      </c>
      <c r="D394" s="458" t="s">
        <v>522</v>
      </c>
      <c r="E394" s="456" t="s">
        <v>18</v>
      </c>
      <c r="F394" s="456">
        <v>968</v>
      </c>
      <c r="G394" s="456" t="s">
        <v>488</v>
      </c>
      <c r="H394" s="456" t="s">
        <v>27</v>
      </c>
      <c r="I394" s="469" t="s">
        <v>27</v>
      </c>
      <c r="J394" s="456"/>
      <c r="K394" s="456" t="s">
        <v>1054</v>
      </c>
      <c r="L394" s="463"/>
      <c r="M394" s="463">
        <v>1265</v>
      </c>
      <c r="N394" s="456" t="s">
        <v>27</v>
      </c>
      <c r="O394" s="463">
        <v>17</v>
      </c>
      <c r="P394" s="463">
        <v>14</v>
      </c>
      <c r="Q394" s="456" t="s">
        <v>30</v>
      </c>
      <c r="R394" s="478" t="s">
        <v>421</v>
      </c>
      <c r="S394" s="478" t="s">
        <v>967</v>
      </c>
      <c r="T394" s="457"/>
    </row>
    <row r="395" spans="1:26" ht="23.25">
      <c r="A395" s="456">
        <f t="shared" si="14"/>
        <v>12</v>
      </c>
      <c r="B395" s="478" t="s">
        <v>33</v>
      </c>
      <c r="C395" s="456" t="s">
        <v>17</v>
      </c>
      <c r="D395" s="458" t="s">
        <v>522</v>
      </c>
      <c r="E395" s="456" t="s">
        <v>18</v>
      </c>
      <c r="F395" s="456">
        <v>968</v>
      </c>
      <c r="G395" s="456" t="s">
        <v>496</v>
      </c>
      <c r="H395" s="456" t="s">
        <v>20</v>
      </c>
      <c r="I395" s="469" t="s">
        <v>27</v>
      </c>
      <c r="J395" s="456" t="s">
        <v>1054</v>
      </c>
      <c r="K395" s="456"/>
      <c r="L395" s="463">
        <v>1335</v>
      </c>
      <c r="M395" s="463">
        <v>1335</v>
      </c>
      <c r="N395" s="456" t="s">
        <v>20</v>
      </c>
      <c r="O395" s="463">
        <v>13</v>
      </c>
      <c r="P395" s="463">
        <v>9</v>
      </c>
      <c r="Q395" s="456" t="s">
        <v>30</v>
      </c>
      <c r="R395" s="478" t="s">
        <v>421</v>
      </c>
      <c r="S395" s="457" t="s">
        <v>1063</v>
      </c>
      <c r="T395" s="457" t="s">
        <v>940</v>
      </c>
    </row>
    <row r="396" spans="1:26" ht="23.25">
      <c r="A396" s="456">
        <f t="shared" si="14"/>
        <v>13</v>
      </c>
      <c r="B396" s="478" t="s">
        <v>35</v>
      </c>
      <c r="C396" s="456" t="s">
        <v>17</v>
      </c>
      <c r="D396" s="458" t="s">
        <v>541</v>
      </c>
      <c r="E396" s="456" t="s">
        <v>18</v>
      </c>
      <c r="F396" s="458">
        <v>303</v>
      </c>
      <c r="G396" s="456" t="s">
        <v>514</v>
      </c>
      <c r="H396" s="456"/>
      <c r="I396" s="469" t="s">
        <v>20</v>
      </c>
      <c r="J396" s="456" t="s">
        <v>1054</v>
      </c>
      <c r="K396" s="456"/>
      <c r="L396" s="463"/>
      <c r="M396" s="463">
        <v>1704</v>
      </c>
      <c r="N396" s="456" t="s">
        <v>27</v>
      </c>
      <c r="O396" s="463">
        <v>5.5</v>
      </c>
      <c r="P396" s="463">
        <v>3.5</v>
      </c>
      <c r="Q396" s="456" t="s">
        <v>30</v>
      </c>
      <c r="R396" s="478" t="s">
        <v>421</v>
      </c>
      <c r="S396" s="478" t="s">
        <v>967</v>
      </c>
      <c r="T396" s="457"/>
    </row>
    <row r="397" spans="1:26" ht="23.25">
      <c r="A397" s="456">
        <f t="shared" si="14"/>
        <v>14</v>
      </c>
      <c r="B397" s="478" t="s">
        <v>1070</v>
      </c>
      <c r="C397" s="456" t="s">
        <v>17</v>
      </c>
      <c r="D397" s="458" t="s">
        <v>607</v>
      </c>
      <c r="E397" s="456" t="s">
        <v>18</v>
      </c>
      <c r="F397" s="458" t="s">
        <v>959</v>
      </c>
      <c r="G397" s="456" t="s">
        <v>488</v>
      </c>
      <c r="H397" s="456" t="s">
        <v>27</v>
      </c>
      <c r="I397" s="469" t="s">
        <v>27</v>
      </c>
      <c r="J397" s="456" t="s">
        <v>1054</v>
      </c>
      <c r="K397" s="456"/>
      <c r="L397" s="463">
        <v>1704</v>
      </c>
      <c r="M397" s="463"/>
      <c r="N397" s="456" t="s">
        <v>27</v>
      </c>
      <c r="O397" s="463">
        <v>5.5</v>
      </c>
      <c r="P397" s="463">
        <v>3.5</v>
      </c>
      <c r="Q397" s="456" t="s">
        <v>30</v>
      </c>
      <c r="R397" s="478" t="s">
        <v>422</v>
      </c>
      <c r="S397" s="478" t="s">
        <v>967</v>
      </c>
      <c r="T397" s="457" t="s">
        <v>940</v>
      </c>
    </row>
    <row r="398" spans="1:26" ht="23.25">
      <c r="A398" s="456">
        <f t="shared" si="14"/>
        <v>15</v>
      </c>
      <c r="B398" s="477" t="s">
        <v>987</v>
      </c>
      <c r="C398" s="456" t="s">
        <v>17</v>
      </c>
      <c r="D398" s="458" t="s">
        <v>607</v>
      </c>
      <c r="E398" s="456" t="s">
        <v>18</v>
      </c>
      <c r="F398" s="456">
        <v>970</v>
      </c>
      <c r="G398" s="456" t="s">
        <v>496</v>
      </c>
      <c r="H398" s="456" t="s">
        <v>27</v>
      </c>
      <c r="I398" s="469" t="s">
        <v>27</v>
      </c>
      <c r="J398" s="456"/>
      <c r="K398" s="456" t="s">
        <v>1054</v>
      </c>
      <c r="L398" s="463">
        <v>1643</v>
      </c>
      <c r="M398" s="463"/>
      <c r="N398" s="456" t="s">
        <v>27</v>
      </c>
      <c r="O398" s="463">
        <v>2.5</v>
      </c>
      <c r="P398" s="463">
        <v>1.5</v>
      </c>
      <c r="Q398" s="456" t="s">
        <v>30</v>
      </c>
      <c r="R398" s="478" t="s">
        <v>423</v>
      </c>
      <c r="S398" s="478" t="s">
        <v>1063</v>
      </c>
      <c r="T398" s="457" t="s">
        <v>1018</v>
      </c>
    </row>
    <row r="399" spans="1:26" ht="23.25">
      <c r="A399" s="456">
        <f t="shared" si="14"/>
        <v>16</v>
      </c>
      <c r="B399" s="478" t="s">
        <v>1067</v>
      </c>
      <c r="C399" s="456" t="s">
        <v>17</v>
      </c>
      <c r="D399" s="458" t="s">
        <v>614</v>
      </c>
      <c r="E399" s="456" t="s">
        <v>18</v>
      </c>
      <c r="F399" s="458">
        <v>650</v>
      </c>
      <c r="G399" s="456" t="s">
        <v>488</v>
      </c>
      <c r="H399" s="456" t="s">
        <v>27</v>
      </c>
      <c r="I399" s="469" t="s">
        <v>27</v>
      </c>
      <c r="J399" s="456" t="s">
        <v>1054</v>
      </c>
      <c r="K399" s="456"/>
      <c r="L399" s="457">
        <v>411</v>
      </c>
      <c r="M399" s="457"/>
      <c r="N399" s="457" t="s">
        <v>27</v>
      </c>
      <c r="O399" s="457"/>
      <c r="P399" s="457"/>
      <c r="Q399" s="457" t="s">
        <v>30</v>
      </c>
      <c r="R399" s="478" t="s">
        <v>423</v>
      </c>
      <c r="S399" s="478" t="s">
        <v>967</v>
      </c>
      <c r="T399" s="457" t="s">
        <v>1085</v>
      </c>
    </row>
    <row r="400" spans="1:26" ht="23.25">
      <c r="A400" s="452"/>
      <c r="B400" s="486" t="s">
        <v>859</v>
      </c>
      <c r="C400" s="487"/>
      <c r="D400" s="487"/>
      <c r="E400" s="487"/>
      <c r="F400" s="487"/>
      <c r="G400" s="487"/>
      <c r="H400" s="487"/>
      <c r="I400" s="487"/>
      <c r="J400" s="488"/>
      <c r="K400" s="488"/>
      <c r="L400" s="487"/>
      <c r="M400" s="487"/>
      <c r="N400" s="487"/>
      <c r="O400" s="487"/>
      <c r="P400" s="487"/>
      <c r="Q400" s="487"/>
      <c r="R400" s="489"/>
      <c r="S400" s="453"/>
      <c r="T400" s="454"/>
      <c r="U400" s="455"/>
      <c r="Z400" s="445">
        <f>COUNTIF(X401:X426,0)</f>
        <v>0</v>
      </c>
    </row>
    <row r="401" spans="1:24" ht="23.25">
      <c r="A401" s="493">
        <v>1</v>
      </c>
      <c r="B401" s="492" t="s">
        <v>53</v>
      </c>
      <c r="C401" s="456" t="s">
        <v>17</v>
      </c>
      <c r="D401" s="458" t="s">
        <v>501</v>
      </c>
      <c r="E401" s="456" t="s">
        <v>18</v>
      </c>
      <c r="F401" s="458" t="s">
        <v>483</v>
      </c>
      <c r="G401" s="493" t="s">
        <v>514</v>
      </c>
      <c r="H401" s="492" t="s">
        <v>56</v>
      </c>
      <c r="I401" s="538" t="s">
        <v>56</v>
      </c>
      <c r="J401" s="456" t="s">
        <v>1054</v>
      </c>
      <c r="K401" s="493"/>
      <c r="L401" s="539"/>
      <c r="M401" s="539"/>
      <c r="N401" s="540" t="s">
        <v>56</v>
      </c>
      <c r="O401" s="540"/>
      <c r="P401" s="540"/>
      <c r="Q401" s="456" t="s">
        <v>30</v>
      </c>
      <c r="R401" s="492" t="s">
        <v>1267</v>
      </c>
      <c r="S401" s="457" t="s">
        <v>967</v>
      </c>
      <c r="T401" s="457"/>
      <c r="U401" s="455"/>
    </row>
    <row r="402" spans="1:24" ht="23.25">
      <c r="A402" s="493">
        <f>A401+1</f>
        <v>2</v>
      </c>
      <c r="B402" s="457" t="s">
        <v>989</v>
      </c>
      <c r="C402" s="456" t="s">
        <v>17</v>
      </c>
      <c r="D402" s="458" t="s">
        <v>501</v>
      </c>
      <c r="E402" s="456" t="s">
        <v>18</v>
      </c>
      <c r="F402" s="456">
        <v>400</v>
      </c>
      <c r="G402" s="456" t="s">
        <v>496</v>
      </c>
      <c r="H402" s="457"/>
      <c r="I402" s="456" t="s">
        <v>27</v>
      </c>
      <c r="J402" s="456"/>
      <c r="K402" s="456" t="s">
        <v>1054</v>
      </c>
      <c r="L402" s="456"/>
      <c r="M402" s="456">
        <v>150</v>
      </c>
      <c r="N402" s="457" t="s">
        <v>27</v>
      </c>
      <c r="O402" s="463">
        <v>9</v>
      </c>
      <c r="P402" s="463">
        <v>7</v>
      </c>
      <c r="Q402" s="456" t="s">
        <v>30</v>
      </c>
      <c r="R402" s="492" t="s">
        <v>1267</v>
      </c>
      <c r="S402" s="457" t="s">
        <v>1064</v>
      </c>
      <c r="T402" s="457"/>
    </row>
    <row r="403" spans="1:24" ht="23.25">
      <c r="A403" s="493">
        <f t="shared" ref="A403:A426" si="15">A402+1</f>
        <v>3</v>
      </c>
      <c r="B403" s="457" t="s">
        <v>1096</v>
      </c>
      <c r="C403" s="456" t="s">
        <v>17</v>
      </c>
      <c r="D403" s="458" t="s">
        <v>501</v>
      </c>
      <c r="E403" s="456" t="s">
        <v>18</v>
      </c>
      <c r="F403" s="456">
        <v>400</v>
      </c>
      <c r="G403" s="456" t="s">
        <v>488</v>
      </c>
      <c r="H403" s="457"/>
      <c r="I403" s="456" t="s">
        <v>27</v>
      </c>
      <c r="J403" s="456" t="s">
        <v>1054</v>
      </c>
      <c r="K403" s="456"/>
      <c r="L403" s="456"/>
      <c r="M403" s="456"/>
      <c r="N403" s="457"/>
      <c r="O403" s="525"/>
      <c r="P403" s="525"/>
      <c r="Q403" s="456"/>
      <c r="R403" s="492" t="s">
        <v>1267</v>
      </c>
      <c r="S403" s="457" t="s">
        <v>1064</v>
      </c>
      <c r="T403" s="457"/>
    </row>
    <row r="404" spans="1:24" ht="23.25">
      <c r="A404" s="493">
        <f t="shared" si="15"/>
        <v>4</v>
      </c>
      <c r="B404" s="457" t="s">
        <v>63</v>
      </c>
      <c r="C404" s="456" t="s">
        <v>17</v>
      </c>
      <c r="D404" s="458" t="s">
        <v>501</v>
      </c>
      <c r="E404" s="456" t="s">
        <v>18</v>
      </c>
      <c r="F404" s="456">
        <v>683</v>
      </c>
      <c r="G404" s="456" t="s">
        <v>496</v>
      </c>
      <c r="H404" s="457"/>
      <c r="I404" s="456" t="s">
        <v>27</v>
      </c>
      <c r="J404" s="456" t="s">
        <v>1054</v>
      </c>
      <c r="K404" s="456"/>
      <c r="L404" s="456"/>
      <c r="M404" s="456"/>
      <c r="N404" s="457"/>
      <c r="O404" s="525"/>
      <c r="P404" s="525"/>
      <c r="Q404" s="456"/>
      <c r="R404" s="492" t="s">
        <v>1267</v>
      </c>
      <c r="S404" s="457" t="s">
        <v>1064</v>
      </c>
      <c r="T404" s="457"/>
    </row>
    <row r="405" spans="1:24" ht="23.25">
      <c r="A405" s="493">
        <f t="shared" si="15"/>
        <v>5</v>
      </c>
      <c r="B405" s="466" t="s">
        <v>1231</v>
      </c>
      <c r="C405" s="467" t="s">
        <v>17</v>
      </c>
      <c r="D405" s="502" t="s">
        <v>501</v>
      </c>
      <c r="E405" s="467" t="s">
        <v>18</v>
      </c>
      <c r="F405" s="483">
        <v>760</v>
      </c>
      <c r="G405" s="483" t="s">
        <v>488</v>
      </c>
      <c r="H405" s="457"/>
      <c r="I405" s="456" t="s">
        <v>27</v>
      </c>
      <c r="J405" s="456" t="s">
        <v>1054</v>
      </c>
      <c r="K405" s="456"/>
      <c r="L405" s="456"/>
      <c r="M405" s="456"/>
      <c r="N405" s="457"/>
      <c r="O405" s="525"/>
      <c r="P405" s="525"/>
      <c r="Q405" s="456"/>
      <c r="R405" s="492" t="s">
        <v>1267</v>
      </c>
      <c r="S405" s="457" t="s">
        <v>1064</v>
      </c>
      <c r="T405" s="457" t="s">
        <v>1179</v>
      </c>
      <c r="V405" s="445"/>
    </row>
    <row r="406" spans="1:24" ht="23.25">
      <c r="A406" s="493">
        <f t="shared" si="15"/>
        <v>6</v>
      </c>
      <c r="B406" s="457" t="s">
        <v>990</v>
      </c>
      <c r="C406" s="456" t="s">
        <v>17</v>
      </c>
      <c r="D406" s="458" t="s">
        <v>501</v>
      </c>
      <c r="E406" s="456" t="s">
        <v>18</v>
      </c>
      <c r="F406" s="456">
        <v>845</v>
      </c>
      <c r="G406" s="456" t="s">
        <v>488</v>
      </c>
      <c r="H406" s="457"/>
      <c r="I406" s="456" t="s">
        <v>27</v>
      </c>
      <c r="J406" s="456" t="s">
        <v>1054</v>
      </c>
      <c r="K406" s="456"/>
      <c r="L406" s="456"/>
      <c r="M406" s="456"/>
      <c r="N406" s="457"/>
      <c r="O406" s="525"/>
      <c r="P406" s="525"/>
      <c r="Q406" s="456"/>
      <c r="R406" s="492" t="s">
        <v>1267</v>
      </c>
      <c r="S406" s="457" t="s">
        <v>1064</v>
      </c>
      <c r="T406" s="457"/>
      <c r="V406" s="445"/>
    </row>
    <row r="407" spans="1:24" ht="23.25">
      <c r="A407" s="493">
        <f t="shared" si="15"/>
        <v>7</v>
      </c>
      <c r="B407" s="457" t="s">
        <v>66</v>
      </c>
      <c r="C407" s="456" t="s">
        <v>17</v>
      </c>
      <c r="D407" s="458" t="s">
        <v>501</v>
      </c>
      <c r="E407" s="456" t="s">
        <v>18</v>
      </c>
      <c r="F407" s="456">
        <v>945</v>
      </c>
      <c r="G407" s="456" t="s">
        <v>496</v>
      </c>
      <c r="H407" s="457"/>
      <c r="I407" s="456" t="s">
        <v>27</v>
      </c>
      <c r="J407" s="456" t="s">
        <v>1054</v>
      </c>
      <c r="K407" s="456"/>
      <c r="L407" s="456"/>
      <c r="M407" s="456"/>
      <c r="N407" s="457"/>
      <c r="O407" s="525"/>
      <c r="P407" s="525"/>
      <c r="Q407" s="456"/>
      <c r="R407" s="492" t="s">
        <v>1267</v>
      </c>
      <c r="S407" s="457" t="s">
        <v>1064</v>
      </c>
      <c r="T407" s="457" t="s">
        <v>1085</v>
      </c>
      <c r="V407" s="445"/>
    </row>
    <row r="408" spans="1:24" ht="23.25">
      <c r="A408" s="493">
        <f t="shared" si="15"/>
        <v>8</v>
      </c>
      <c r="B408" s="466" t="s">
        <v>1288</v>
      </c>
      <c r="C408" s="456" t="s">
        <v>17</v>
      </c>
      <c r="D408" s="458" t="s">
        <v>522</v>
      </c>
      <c r="E408" s="456"/>
      <c r="F408" s="456">
        <v>111</v>
      </c>
      <c r="G408" s="456" t="s">
        <v>488</v>
      </c>
      <c r="H408" s="457"/>
      <c r="I408" s="456" t="s">
        <v>27</v>
      </c>
      <c r="J408" s="456"/>
      <c r="K408" s="456" t="s">
        <v>1054</v>
      </c>
      <c r="L408" s="456"/>
      <c r="M408" s="456"/>
      <c r="N408" s="457"/>
      <c r="O408" s="525"/>
      <c r="P408" s="525"/>
      <c r="Q408" s="456"/>
      <c r="R408" s="492" t="s">
        <v>1267</v>
      </c>
      <c r="S408" s="457" t="s">
        <v>967</v>
      </c>
      <c r="T408" s="457"/>
      <c r="V408" s="445"/>
    </row>
    <row r="409" spans="1:24" ht="23.25">
      <c r="A409" s="493">
        <f t="shared" si="15"/>
        <v>9</v>
      </c>
      <c r="B409" s="457" t="s">
        <v>989</v>
      </c>
      <c r="C409" s="456" t="s">
        <v>17</v>
      </c>
      <c r="D409" s="458" t="s">
        <v>522</v>
      </c>
      <c r="E409" s="456" t="s">
        <v>18</v>
      </c>
      <c r="F409" s="456">
        <v>145</v>
      </c>
      <c r="G409" s="456" t="s">
        <v>496</v>
      </c>
      <c r="H409" s="457"/>
      <c r="I409" s="456" t="s">
        <v>27</v>
      </c>
      <c r="J409" s="456"/>
      <c r="K409" s="456" t="s">
        <v>1054</v>
      </c>
      <c r="L409" s="456"/>
      <c r="M409" s="456"/>
      <c r="N409" s="457"/>
      <c r="O409" s="525"/>
      <c r="P409" s="525"/>
      <c r="Q409" s="456"/>
      <c r="R409" s="492" t="s">
        <v>1267</v>
      </c>
      <c r="S409" s="457" t="s">
        <v>1064</v>
      </c>
      <c r="T409" s="457" t="s">
        <v>1085</v>
      </c>
      <c r="V409" s="445"/>
    </row>
    <row r="410" spans="1:24" s="468" customFormat="1" ht="23.25">
      <c r="A410" s="493">
        <f t="shared" si="15"/>
        <v>10</v>
      </c>
      <c r="B410" s="457" t="s">
        <v>989</v>
      </c>
      <c r="C410" s="456" t="s">
        <v>17</v>
      </c>
      <c r="D410" s="458" t="s">
        <v>522</v>
      </c>
      <c r="E410" s="456" t="s">
        <v>18</v>
      </c>
      <c r="F410" s="456">
        <v>160</v>
      </c>
      <c r="G410" s="456" t="s">
        <v>488</v>
      </c>
      <c r="H410" s="457"/>
      <c r="I410" s="456" t="s">
        <v>27</v>
      </c>
      <c r="J410" s="456"/>
      <c r="K410" s="456" t="s">
        <v>1054</v>
      </c>
      <c r="L410" s="456"/>
      <c r="M410" s="456"/>
      <c r="N410" s="457"/>
      <c r="O410" s="525"/>
      <c r="P410" s="525"/>
      <c r="Q410" s="456"/>
      <c r="R410" s="492" t="s">
        <v>1267</v>
      </c>
      <c r="S410" s="457" t="s">
        <v>1064</v>
      </c>
      <c r="T410" s="468" t="s">
        <v>1131</v>
      </c>
      <c r="X410" s="445"/>
    </row>
    <row r="411" spans="1:24" s="468" customFormat="1" ht="23.25">
      <c r="A411" s="493">
        <f t="shared" si="15"/>
        <v>11</v>
      </c>
      <c r="B411" s="457" t="s">
        <v>1284</v>
      </c>
      <c r="C411" s="456" t="s">
        <v>17</v>
      </c>
      <c r="D411" s="458" t="s">
        <v>522</v>
      </c>
      <c r="E411" s="456" t="s">
        <v>18</v>
      </c>
      <c r="F411" s="456">
        <v>503</v>
      </c>
      <c r="G411" s="483" t="s">
        <v>488</v>
      </c>
      <c r="H411" s="466" t="s">
        <v>420</v>
      </c>
      <c r="I411" s="456" t="s">
        <v>27</v>
      </c>
      <c r="J411" s="456" t="s">
        <v>1054</v>
      </c>
      <c r="K411" s="505"/>
      <c r="L411" s="505"/>
      <c r="R411" s="457" t="s">
        <v>1268</v>
      </c>
      <c r="S411" s="457" t="s">
        <v>1064</v>
      </c>
      <c r="T411" s="468" t="s">
        <v>1131</v>
      </c>
      <c r="X411" s="445"/>
    </row>
    <row r="412" spans="1:24" s="468" customFormat="1" ht="23.25">
      <c r="A412" s="493">
        <f t="shared" si="15"/>
        <v>12</v>
      </c>
      <c r="B412" s="457" t="s">
        <v>1232</v>
      </c>
      <c r="C412" s="456" t="s">
        <v>17</v>
      </c>
      <c r="D412" s="458" t="s">
        <v>522</v>
      </c>
      <c r="E412" s="456" t="s">
        <v>18</v>
      </c>
      <c r="F412" s="456">
        <v>503</v>
      </c>
      <c r="G412" s="483" t="s">
        <v>496</v>
      </c>
      <c r="H412" s="466" t="s">
        <v>420</v>
      </c>
      <c r="I412" s="456" t="s">
        <v>27</v>
      </c>
      <c r="J412" s="456" t="s">
        <v>1054</v>
      </c>
      <c r="K412" s="505"/>
      <c r="L412" s="505"/>
      <c r="R412" s="457" t="s">
        <v>1268</v>
      </c>
      <c r="S412" s="457" t="s">
        <v>1064</v>
      </c>
      <c r="T412" s="457" t="s">
        <v>940</v>
      </c>
      <c r="X412" s="445"/>
    </row>
    <row r="413" spans="1:24" ht="23.25">
      <c r="A413" s="493">
        <f t="shared" si="15"/>
        <v>13</v>
      </c>
      <c r="B413" s="466" t="s">
        <v>1285</v>
      </c>
      <c r="C413" s="467" t="s">
        <v>17</v>
      </c>
      <c r="D413" s="458" t="s">
        <v>522</v>
      </c>
      <c r="E413" s="467" t="s">
        <v>18</v>
      </c>
      <c r="F413" s="483">
        <v>550</v>
      </c>
      <c r="G413" s="483" t="s">
        <v>488</v>
      </c>
      <c r="H413" s="466"/>
      <c r="I413" s="456" t="s">
        <v>27</v>
      </c>
      <c r="J413" s="456" t="s">
        <v>1054</v>
      </c>
      <c r="K413" s="505"/>
      <c r="L413" s="505"/>
      <c r="M413" s="468"/>
      <c r="N413" s="468"/>
      <c r="O413" s="468"/>
      <c r="P413" s="468"/>
      <c r="Q413" s="468"/>
      <c r="R413" s="457" t="s">
        <v>1268</v>
      </c>
      <c r="S413" s="457" t="s">
        <v>1064</v>
      </c>
      <c r="T413" s="457" t="s">
        <v>1083</v>
      </c>
      <c r="V413" s="445"/>
    </row>
    <row r="414" spans="1:24" ht="23.25">
      <c r="A414" s="493">
        <f t="shared" si="15"/>
        <v>14</v>
      </c>
      <c r="B414" s="478" t="s">
        <v>432</v>
      </c>
      <c r="C414" s="456" t="s">
        <v>17</v>
      </c>
      <c r="D414" s="458" t="s">
        <v>522</v>
      </c>
      <c r="E414" s="456" t="s">
        <v>18</v>
      </c>
      <c r="F414" s="456">
        <v>550</v>
      </c>
      <c r="G414" s="456" t="s">
        <v>496</v>
      </c>
      <c r="H414" s="457"/>
      <c r="I414" s="456" t="s">
        <v>27</v>
      </c>
      <c r="J414" s="456" t="s">
        <v>1054</v>
      </c>
      <c r="K414" s="456"/>
      <c r="L414" s="456"/>
      <c r="M414" s="456"/>
      <c r="N414" s="457"/>
      <c r="O414" s="541"/>
      <c r="P414" s="541"/>
      <c r="Q414" s="456"/>
      <c r="R414" s="457" t="s">
        <v>1268</v>
      </c>
      <c r="S414" s="457" t="s">
        <v>967</v>
      </c>
      <c r="T414" s="457" t="s">
        <v>1083</v>
      </c>
      <c r="V414" s="445"/>
    </row>
    <row r="415" spans="1:24" ht="23.25">
      <c r="A415" s="493">
        <f t="shared" si="15"/>
        <v>15</v>
      </c>
      <c r="B415" s="478" t="s">
        <v>433</v>
      </c>
      <c r="C415" s="456" t="s">
        <v>17</v>
      </c>
      <c r="D415" s="458" t="s">
        <v>522</v>
      </c>
      <c r="E415" s="456" t="s">
        <v>18</v>
      </c>
      <c r="F415" s="456">
        <v>708</v>
      </c>
      <c r="G415" s="456" t="s">
        <v>488</v>
      </c>
      <c r="H415" s="457"/>
      <c r="I415" s="456" t="s">
        <v>27</v>
      </c>
      <c r="J415" s="456" t="s">
        <v>1054</v>
      </c>
      <c r="K415" s="456"/>
      <c r="L415" s="456"/>
      <c r="M415" s="456"/>
      <c r="N415" s="457"/>
      <c r="O415" s="541"/>
      <c r="P415" s="541"/>
      <c r="Q415" s="456"/>
      <c r="R415" s="457" t="s">
        <v>1268</v>
      </c>
      <c r="S415" s="457" t="s">
        <v>967</v>
      </c>
      <c r="T415" s="457" t="s">
        <v>1085</v>
      </c>
      <c r="V415" s="445"/>
    </row>
    <row r="416" spans="1:24" ht="23.25">
      <c r="A416" s="493">
        <f t="shared" si="15"/>
        <v>16</v>
      </c>
      <c r="B416" s="457" t="s">
        <v>991</v>
      </c>
      <c r="C416" s="456" t="s">
        <v>17</v>
      </c>
      <c r="D416" s="458" t="s">
        <v>522</v>
      </c>
      <c r="E416" s="456" t="s">
        <v>18</v>
      </c>
      <c r="F416" s="456">
        <v>990</v>
      </c>
      <c r="G416" s="456" t="s">
        <v>496</v>
      </c>
      <c r="H416" s="457" t="s">
        <v>27</v>
      </c>
      <c r="I416" s="456" t="s">
        <v>27</v>
      </c>
      <c r="J416" s="456"/>
      <c r="K416" s="456" t="s">
        <v>1054</v>
      </c>
      <c r="L416" s="456"/>
      <c r="M416" s="456">
        <v>47</v>
      </c>
      <c r="N416" s="457" t="s">
        <v>27</v>
      </c>
      <c r="O416" s="463">
        <v>21</v>
      </c>
      <c r="P416" s="463">
        <v>15</v>
      </c>
      <c r="Q416" s="456" t="s">
        <v>30</v>
      </c>
      <c r="R416" s="457" t="s">
        <v>1268</v>
      </c>
      <c r="S416" s="457" t="s">
        <v>1064</v>
      </c>
      <c r="T416" s="457" t="s">
        <v>1085</v>
      </c>
      <c r="V416" s="445"/>
    </row>
    <row r="417" spans="1:26" ht="23.25">
      <c r="A417" s="493">
        <f t="shared" si="15"/>
        <v>17</v>
      </c>
      <c r="B417" s="475" t="s">
        <v>1233</v>
      </c>
      <c r="C417" s="467" t="s">
        <v>17</v>
      </c>
      <c r="D417" s="502" t="s">
        <v>531</v>
      </c>
      <c r="E417" s="467" t="s">
        <v>18</v>
      </c>
      <c r="F417" s="458">
        <v>100</v>
      </c>
      <c r="G417" s="483" t="s">
        <v>496</v>
      </c>
      <c r="H417" s="457"/>
      <c r="I417" s="456" t="s">
        <v>27</v>
      </c>
      <c r="J417" s="456" t="s">
        <v>1054</v>
      </c>
      <c r="K417" s="542"/>
      <c r="L417" s="505"/>
      <c r="M417" s="468"/>
      <c r="N417" s="468"/>
      <c r="O417" s="468"/>
      <c r="P417" s="468"/>
      <c r="Q417" s="468"/>
      <c r="R417" s="457" t="s">
        <v>1268</v>
      </c>
      <c r="S417" s="457" t="s">
        <v>1064</v>
      </c>
      <c r="T417" s="457" t="s">
        <v>1085</v>
      </c>
      <c r="V417" s="445"/>
    </row>
    <row r="418" spans="1:26" ht="23.25">
      <c r="A418" s="493">
        <f t="shared" si="15"/>
        <v>18</v>
      </c>
      <c r="B418" s="466" t="s">
        <v>1258</v>
      </c>
      <c r="C418" s="467" t="s">
        <v>17</v>
      </c>
      <c r="D418" s="502" t="s">
        <v>531</v>
      </c>
      <c r="E418" s="467" t="s">
        <v>18</v>
      </c>
      <c r="F418" s="458">
        <v>126</v>
      </c>
      <c r="G418" s="483" t="s">
        <v>488</v>
      </c>
      <c r="H418" s="457"/>
      <c r="I418" s="456" t="s">
        <v>27</v>
      </c>
      <c r="J418" s="456" t="s">
        <v>1054</v>
      </c>
      <c r="K418" s="505"/>
      <c r="L418" s="505"/>
      <c r="M418" s="468"/>
      <c r="N418" s="468"/>
      <c r="O418" s="468"/>
      <c r="P418" s="468"/>
      <c r="Q418" s="468"/>
      <c r="R418" s="457" t="s">
        <v>1268</v>
      </c>
      <c r="S418" s="457" t="s">
        <v>1064</v>
      </c>
      <c r="T418" s="457"/>
      <c r="V418" s="445"/>
    </row>
    <row r="419" spans="1:26" ht="23.25">
      <c r="A419" s="493">
        <f t="shared" si="15"/>
        <v>19</v>
      </c>
      <c r="B419" s="457" t="s">
        <v>991</v>
      </c>
      <c r="C419" s="456" t="s">
        <v>17</v>
      </c>
      <c r="D419" s="458" t="s">
        <v>531</v>
      </c>
      <c r="E419" s="456" t="s">
        <v>18</v>
      </c>
      <c r="F419" s="458">
        <v>280</v>
      </c>
      <c r="G419" s="456" t="s">
        <v>488</v>
      </c>
      <c r="H419" s="457"/>
      <c r="I419" s="456" t="s">
        <v>27</v>
      </c>
      <c r="J419" s="456"/>
      <c r="K419" s="456" t="s">
        <v>1054</v>
      </c>
      <c r="L419" s="456"/>
      <c r="M419" s="456">
        <v>27</v>
      </c>
      <c r="N419" s="457" t="s">
        <v>27</v>
      </c>
      <c r="O419" s="520"/>
      <c r="P419" s="520"/>
      <c r="Q419" s="456" t="s">
        <v>30</v>
      </c>
      <c r="R419" s="457" t="s">
        <v>1268</v>
      </c>
      <c r="S419" s="457" t="s">
        <v>1064</v>
      </c>
      <c r="T419" s="457" t="s">
        <v>940</v>
      </c>
      <c r="V419" s="445"/>
    </row>
    <row r="420" spans="1:26" ht="23.25">
      <c r="A420" s="493">
        <f t="shared" si="15"/>
        <v>20</v>
      </c>
      <c r="B420" s="466" t="s">
        <v>1234</v>
      </c>
      <c r="C420" s="467" t="s">
        <v>17</v>
      </c>
      <c r="D420" s="502" t="s">
        <v>531</v>
      </c>
      <c r="E420" s="467" t="s">
        <v>18</v>
      </c>
      <c r="F420" s="458">
        <v>320</v>
      </c>
      <c r="G420" s="483" t="s">
        <v>496</v>
      </c>
      <c r="H420" s="457"/>
      <c r="I420" s="456" t="s">
        <v>27</v>
      </c>
      <c r="J420" s="456" t="s">
        <v>1054</v>
      </c>
      <c r="K420" s="505"/>
      <c r="L420" s="505"/>
      <c r="M420" s="468"/>
      <c r="N420" s="468"/>
      <c r="O420" s="468"/>
      <c r="P420" s="468"/>
      <c r="Q420" s="468"/>
      <c r="R420" s="457" t="s">
        <v>1268</v>
      </c>
      <c r="S420" s="457" t="s">
        <v>1064</v>
      </c>
      <c r="T420" s="457" t="s">
        <v>1085</v>
      </c>
      <c r="V420" s="445"/>
    </row>
    <row r="421" spans="1:26" ht="23.25">
      <c r="A421" s="493">
        <f t="shared" si="15"/>
        <v>21</v>
      </c>
      <c r="B421" s="457" t="s">
        <v>991</v>
      </c>
      <c r="C421" s="456" t="s">
        <v>17</v>
      </c>
      <c r="D421" s="458" t="s">
        <v>531</v>
      </c>
      <c r="E421" s="456" t="s">
        <v>18</v>
      </c>
      <c r="F421" s="458">
        <v>320</v>
      </c>
      <c r="G421" s="456" t="s">
        <v>488</v>
      </c>
      <c r="H421" s="457" t="s">
        <v>27</v>
      </c>
      <c r="I421" s="456" t="s">
        <v>27</v>
      </c>
      <c r="J421" s="456"/>
      <c r="K421" s="456" t="s">
        <v>1054</v>
      </c>
      <c r="L421" s="456"/>
      <c r="M421" s="456">
        <v>27</v>
      </c>
      <c r="N421" s="457" t="s">
        <v>27</v>
      </c>
      <c r="O421" s="520"/>
      <c r="P421" s="520"/>
      <c r="Q421" s="456" t="s">
        <v>30</v>
      </c>
      <c r="R421" s="457" t="s">
        <v>1268</v>
      </c>
      <c r="S421" s="457" t="s">
        <v>1064</v>
      </c>
      <c r="T421" s="457" t="s">
        <v>1085</v>
      </c>
      <c r="V421" s="445"/>
    </row>
    <row r="422" spans="1:26" ht="23.25">
      <c r="A422" s="493">
        <f t="shared" si="15"/>
        <v>22</v>
      </c>
      <c r="B422" s="457" t="s">
        <v>991</v>
      </c>
      <c r="C422" s="456" t="s">
        <v>17</v>
      </c>
      <c r="D422" s="458" t="s">
        <v>531</v>
      </c>
      <c r="E422" s="456" t="s">
        <v>18</v>
      </c>
      <c r="F422" s="458">
        <v>400</v>
      </c>
      <c r="G422" s="456" t="s">
        <v>488</v>
      </c>
      <c r="H422" s="457" t="s">
        <v>27</v>
      </c>
      <c r="I422" s="456" t="s">
        <v>27</v>
      </c>
      <c r="J422" s="456"/>
      <c r="K422" s="456" t="s">
        <v>1054</v>
      </c>
      <c r="L422" s="456">
        <v>309</v>
      </c>
      <c r="M422" s="456"/>
      <c r="N422" s="457" t="s">
        <v>27</v>
      </c>
      <c r="O422" s="541"/>
      <c r="P422" s="541"/>
      <c r="Q422" s="456" t="s">
        <v>30</v>
      </c>
      <c r="R422" s="457" t="s">
        <v>1268</v>
      </c>
      <c r="S422" s="457" t="s">
        <v>1064</v>
      </c>
      <c r="T422" s="457" t="s">
        <v>1083</v>
      </c>
      <c r="V422" s="445"/>
    </row>
    <row r="423" spans="1:26" ht="23.25">
      <c r="A423" s="493">
        <f t="shared" si="15"/>
        <v>23</v>
      </c>
      <c r="B423" s="457" t="s">
        <v>75</v>
      </c>
      <c r="C423" s="456" t="s">
        <v>17</v>
      </c>
      <c r="D423" s="458" t="s">
        <v>531</v>
      </c>
      <c r="E423" s="456" t="s">
        <v>18</v>
      </c>
      <c r="F423" s="456">
        <v>430</v>
      </c>
      <c r="G423" s="456" t="s">
        <v>496</v>
      </c>
      <c r="H423" s="457"/>
      <c r="I423" s="456" t="s">
        <v>27</v>
      </c>
      <c r="J423" s="456" t="s">
        <v>1054</v>
      </c>
      <c r="K423" s="456"/>
      <c r="L423" s="456">
        <v>303</v>
      </c>
      <c r="M423" s="456"/>
      <c r="N423" s="457" t="s">
        <v>27</v>
      </c>
      <c r="O423" s="462"/>
      <c r="P423" s="462"/>
      <c r="Q423" s="456" t="s">
        <v>30</v>
      </c>
      <c r="R423" s="457" t="s">
        <v>1268</v>
      </c>
      <c r="S423" s="457" t="s">
        <v>967</v>
      </c>
      <c r="T423" s="457"/>
      <c r="V423" s="445"/>
    </row>
    <row r="424" spans="1:26" ht="23.25">
      <c r="A424" s="493">
        <f t="shared" si="15"/>
        <v>24</v>
      </c>
      <c r="B424" s="466" t="s">
        <v>1332</v>
      </c>
      <c r="C424" s="467" t="s">
        <v>17</v>
      </c>
      <c r="D424" s="502" t="s">
        <v>531</v>
      </c>
      <c r="E424" s="467" t="s">
        <v>18</v>
      </c>
      <c r="F424" s="458">
        <v>790</v>
      </c>
      <c r="G424" s="483" t="s">
        <v>496</v>
      </c>
      <c r="H424" s="457"/>
      <c r="I424" s="456" t="s">
        <v>27</v>
      </c>
      <c r="J424" s="456"/>
      <c r="K424" s="543" t="s">
        <v>1054</v>
      </c>
      <c r="L424" s="505"/>
      <c r="M424" s="468"/>
      <c r="N424" s="468"/>
      <c r="O424" s="468"/>
      <c r="P424" s="468"/>
      <c r="Q424" s="468"/>
      <c r="R424" s="457" t="s">
        <v>1268</v>
      </c>
      <c r="S424" s="457" t="s">
        <v>1064</v>
      </c>
      <c r="T424" s="457"/>
      <c r="V424" s="445"/>
    </row>
    <row r="425" spans="1:26" ht="23.25">
      <c r="A425" s="493">
        <f t="shared" si="15"/>
        <v>25</v>
      </c>
      <c r="B425" s="457" t="s">
        <v>991</v>
      </c>
      <c r="C425" s="456" t="s">
        <v>17</v>
      </c>
      <c r="D425" s="458" t="s">
        <v>541</v>
      </c>
      <c r="E425" s="456" t="s">
        <v>18</v>
      </c>
      <c r="F425" s="458">
        <v>452</v>
      </c>
      <c r="G425" s="456" t="s">
        <v>496</v>
      </c>
      <c r="H425" s="457" t="s">
        <v>27</v>
      </c>
      <c r="I425" s="456" t="s">
        <v>27</v>
      </c>
      <c r="J425" s="456"/>
      <c r="K425" s="456" t="s">
        <v>1054</v>
      </c>
      <c r="L425" s="456">
        <v>635</v>
      </c>
      <c r="M425" s="456"/>
      <c r="N425" s="457" t="s">
        <v>27</v>
      </c>
      <c r="O425" s="520"/>
      <c r="P425" s="520"/>
      <c r="Q425" s="456" t="s">
        <v>30</v>
      </c>
      <c r="R425" s="457" t="s">
        <v>1268</v>
      </c>
      <c r="S425" s="457" t="s">
        <v>1064</v>
      </c>
      <c r="T425" s="457"/>
      <c r="V425" s="445"/>
    </row>
    <row r="426" spans="1:26" ht="23.25">
      <c r="A426" s="493">
        <f t="shared" si="15"/>
        <v>26</v>
      </c>
      <c r="B426" s="457" t="s">
        <v>434</v>
      </c>
      <c r="C426" s="456" t="s">
        <v>17</v>
      </c>
      <c r="D426" s="458" t="s">
        <v>541</v>
      </c>
      <c r="E426" s="456" t="s">
        <v>18</v>
      </c>
      <c r="F426" s="456">
        <v>580</v>
      </c>
      <c r="G426" s="456" t="s">
        <v>488</v>
      </c>
      <c r="H426" s="457"/>
      <c r="I426" s="456" t="s">
        <v>27</v>
      </c>
      <c r="J426" s="456" t="s">
        <v>1054</v>
      </c>
      <c r="K426" s="456"/>
      <c r="L426" s="456"/>
      <c r="M426" s="456">
        <v>397</v>
      </c>
      <c r="N426" s="457" t="s">
        <v>27</v>
      </c>
      <c r="O426" s="462"/>
      <c r="P426" s="462"/>
      <c r="Q426" s="456" t="s">
        <v>30</v>
      </c>
      <c r="R426" s="457" t="s">
        <v>1268</v>
      </c>
      <c r="S426" s="457" t="s">
        <v>967</v>
      </c>
    </row>
    <row r="427" spans="1:26" ht="20.100000000000001" customHeight="1">
      <c r="S427" s="453"/>
      <c r="W427" s="444"/>
      <c r="Z427" s="445">
        <f>COUNTIF(X6:X426,1)</f>
        <v>0</v>
      </c>
    </row>
  </sheetData>
  <mergeCells count="14">
    <mergeCell ref="A1:S1"/>
    <mergeCell ref="T3:T4"/>
    <mergeCell ref="R3:R4"/>
    <mergeCell ref="S3:S4"/>
    <mergeCell ref="L4:M4"/>
    <mergeCell ref="O4:P4"/>
    <mergeCell ref="L3:Q3"/>
    <mergeCell ref="G3:G4"/>
    <mergeCell ref="H3:H4"/>
    <mergeCell ref="I3:I4"/>
    <mergeCell ref="J3:K3"/>
    <mergeCell ref="A3:A4"/>
    <mergeCell ref="B3:B4"/>
    <mergeCell ref="C3:F4"/>
  </mergeCells>
  <conditionalFormatting sqref="A263 A383 A400 A138 B24 B26 B35 A5:A101">
    <cfRule type="cellIs" dxfId="54" priority="73" stopIfTrue="1" operator="equal">
      <formula>0</formula>
    </cfRule>
  </conditionalFormatting>
  <conditionalFormatting sqref="V70">
    <cfRule type="cellIs" dxfId="53" priority="72" stopIfTrue="1" operator="equal">
      <formula>0</formula>
    </cfRule>
  </conditionalFormatting>
  <conditionalFormatting sqref="V94">
    <cfRule type="cellIs" dxfId="52" priority="71" stopIfTrue="1" operator="equal">
      <formula>0</formula>
    </cfRule>
  </conditionalFormatting>
  <conditionalFormatting sqref="V101">
    <cfRule type="cellIs" dxfId="51" priority="70" stopIfTrue="1" operator="equal">
      <formula>0</formula>
    </cfRule>
  </conditionalFormatting>
  <conditionalFormatting sqref="V263">
    <cfRule type="cellIs" dxfId="50" priority="69" stopIfTrue="1" operator="equal">
      <formula>0</formula>
    </cfRule>
  </conditionalFormatting>
  <conditionalFormatting sqref="B70">
    <cfRule type="cellIs" dxfId="49" priority="66" stopIfTrue="1" operator="equal">
      <formula>0</formula>
    </cfRule>
  </conditionalFormatting>
  <conditionalFormatting sqref="B94">
    <cfRule type="cellIs" dxfId="48" priority="65" stopIfTrue="1" operator="equal">
      <formula>0</formula>
    </cfRule>
  </conditionalFormatting>
  <conditionalFormatting sqref="B101">
    <cfRule type="cellIs" dxfId="47" priority="64" stopIfTrue="1" operator="equal">
      <formula>0</formula>
    </cfRule>
  </conditionalFormatting>
  <conditionalFormatting sqref="B138">
    <cfRule type="cellIs" dxfId="46" priority="63" stopIfTrue="1" operator="equal">
      <formula>0</formula>
    </cfRule>
  </conditionalFormatting>
  <conditionalFormatting sqref="B263">
    <cfRule type="cellIs" dxfId="45" priority="62" stopIfTrue="1" operator="equal">
      <formula>0</formula>
    </cfRule>
  </conditionalFormatting>
  <conditionalFormatting sqref="B383">
    <cfRule type="cellIs" dxfId="44" priority="61" stopIfTrue="1" operator="equal">
      <formula>0</formula>
    </cfRule>
  </conditionalFormatting>
  <conditionalFormatting sqref="B400">
    <cfRule type="cellIs" dxfId="43" priority="60" stopIfTrue="1" operator="equal">
      <formula>0</formula>
    </cfRule>
  </conditionalFormatting>
  <conditionalFormatting sqref="B5">
    <cfRule type="cellIs" dxfId="42" priority="59" stopIfTrue="1" operator="equal">
      <formula>0</formula>
    </cfRule>
  </conditionalFormatting>
  <conditionalFormatting sqref="T5:T8">
    <cfRule type="cellIs" dxfId="41" priority="58" stopIfTrue="1" operator="equal">
      <formula>0</formula>
    </cfRule>
  </conditionalFormatting>
  <conditionalFormatting sqref="T70">
    <cfRule type="cellIs" dxfId="40" priority="57" stopIfTrue="1" operator="equal">
      <formula>0</formula>
    </cfRule>
  </conditionalFormatting>
  <conditionalFormatting sqref="B7">
    <cfRule type="cellIs" dxfId="39" priority="55" stopIfTrue="1" operator="equal">
      <formula>0</formula>
    </cfRule>
  </conditionalFormatting>
  <conditionalFormatting sqref="B6">
    <cfRule type="cellIs" dxfId="38" priority="54" stopIfTrue="1" operator="equal">
      <formula>0</formula>
    </cfRule>
  </conditionalFormatting>
  <conditionalFormatting sqref="B8">
    <cfRule type="cellIs" dxfId="37" priority="56" stopIfTrue="1" operator="equal">
      <formula>0</formula>
    </cfRule>
  </conditionalFormatting>
  <conditionalFormatting sqref="B9:B10">
    <cfRule type="cellIs" dxfId="36" priority="53" stopIfTrue="1" operator="equal">
      <formula>0</formula>
    </cfRule>
  </conditionalFormatting>
  <conditionalFormatting sqref="H24">
    <cfRule type="cellIs" dxfId="35" priority="46" stopIfTrue="1" operator="equal">
      <formula>0</formula>
    </cfRule>
  </conditionalFormatting>
  <conditionalFormatting sqref="H26:H27">
    <cfRule type="cellIs" dxfId="34" priority="44" stopIfTrue="1" operator="equal">
      <formula>0</formula>
    </cfRule>
  </conditionalFormatting>
  <conditionalFormatting sqref="G26">
    <cfRule type="cellIs" dxfId="33" priority="43" stopIfTrue="1" operator="equal">
      <formula>0</formula>
    </cfRule>
  </conditionalFormatting>
  <conditionalFormatting sqref="H35">
    <cfRule type="cellIs" dxfId="32" priority="13" stopIfTrue="1" operator="equal">
      <formula>0</formula>
    </cfRule>
  </conditionalFormatting>
  <conditionalFormatting sqref="B58">
    <cfRule type="cellIs" dxfId="31" priority="8" stopIfTrue="1" operator="equal">
      <formula>0</formula>
    </cfRule>
  </conditionalFormatting>
  <printOptions horizontalCentered="1"/>
  <pageMargins left="0.25" right="0.2" top="0.61" bottom="0.44" header="0.2" footer="0.2"/>
  <pageSetup paperSize="9" scale="55" fitToHeight="0" orientation="landscape" r:id="rId1"/>
  <headerFooter>
    <oddHeader xml:space="preserve">&amp;R&amp;11 </oddHeader>
    <oddFooter>&amp;C&amp;11Page &amp;P of &amp;N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66"/>
  <sheetViews>
    <sheetView showZeros="0" view="pageBreakPreview" zoomScale="70" zoomScaleNormal="85" zoomScaleSheetLayoutView="70" workbookViewId="0">
      <selection activeCell="J29" sqref="J29"/>
    </sheetView>
  </sheetViews>
  <sheetFormatPr defaultRowHeight="18.75"/>
  <cols>
    <col min="1" max="1" width="4.88671875" style="204" bestFit="1" customWidth="1"/>
    <col min="2" max="2" width="4.77734375" style="25" hidden="1" customWidth="1"/>
    <col min="3" max="3" width="35.88671875" style="387" bestFit="1" customWidth="1"/>
    <col min="4" max="4" width="4" style="244" bestFit="1" customWidth="1"/>
    <col min="5" max="5" width="5.5546875" style="244" bestFit="1" customWidth="1"/>
    <col min="6" max="6" width="2.21875" style="244" bestFit="1" customWidth="1"/>
    <col min="7" max="7" width="4.44140625" style="244" bestFit="1" customWidth="1"/>
    <col min="8" max="8" width="8.88671875" style="204"/>
    <col min="9" max="9" width="6.6640625" style="244" bestFit="1" customWidth="1"/>
    <col min="10" max="10" width="7.5546875" style="244" customWidth="1"/>
    <col min="11" max="11" width="9.33203125" style="244" hidden="1" customWidth="1"/>
    <col min="12" max="12" width="9.6640625" style="244" hidden="1" customWidth="1"/>
    <col min="13" max="13" width="25.6640625" style="244" bestFit="1" customWidth="1"/>
    <col min="14" max="16384" width="8.88671875" style="25"/>
  </cols>
  <sheetData>
    <row r="1" spans="1:14" ht="24.75" customHeight="1">
      <c r="A1" s="624" t="s">
        <v>1095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4" ht="9" customHeight="1">
      <c r="C2" s="37"/>
      <c r="D2" s="413"/>
      <c r="E2" s="413"/>
      <c r="F2" s="413"/>
      <c r="G2" s="413"/>
      <c r="H2" s="34"/>
      <c r="I2" s="413"/>
      <c r="J2" s="413"/>
      <c r="K2" s="413"/>
      <c r="L2" s="413"/>
      <c r="M2" s="413"/>
    </row>
    <row r="3" spans="1:14" ht="30.75" customHeight="1">
      <c r="A3" s="626" t="s">
        <v>944</v>
      </c>
      <c r="B3" s="627" t="s">
        <v>888</v>
      </c>
      <c r="C3" s="627" t="s">
        <v>881</v>
      </c>
      <c r="D3" s="627" t="s">
        <v>478</v>
      </c>
      <c r="E3" s="627"/>
      <c r="F3" s="627"/>
      <c r="G3" s="627"/>
      <c r="H3" s="627" t="s">
        <v>4</v>
      </c>
      <c r="I3" s="620" t="s">
        <v>1086</v>
      </c>
      <c r="J3" s="620" t="s">
        <v>1087</v>
      </c>
      <c r="K3" s="628" t="s">
        <v>1059</v>
      </c>
      <c r="L3" s="628"/>
      <c r="M3" s="627" t="s">
        <v>55</v>
      </c>
      <c r="N3" s="623" t="s">
        <v>55</v>
      </c>
    </row>
    <row r="4" spans="1:14">
      <c r="A4" s="626"/>
      <c r="B4" s="627"/>
      <c r="C4" s="627"/>
      <c r="D4" s="627"/>
      <c r="E4" s="627"/>
      <c r="F4" s="627"/>
      <c r="G4" s="627"/>
      <c r="H4" s="627"/>
      <c r="I4" s="621"/>
      <c r="J4" s="621"/>
      <c r="K4" s="389" t="s">
        <v>9</v>
      </c>
      <c r="L4" s="436" t="s">
        <v>10</v>
      </c>
      <c r="M4" s="627"/>
      <c r="N4" s="623"/>
    </row>
    <row r="5" spans="1:14" ht="21.95" customHeight="1">
      <c r="A5" s="222"/>
      <c r="B5" s="388" t="s">
        <v>858</v>
      </c>
      <c r="C5" s="617" t="s">
        <v>945</v>
      </c>
      <c r="D5" s="618"/>
      <c r="E5" s="618"/>
      <c r="F5" s="618"/>
      <c r="G5" s="618"/>
      <c r="H5" s="618"/>
      <c r="I5" s="618"/>
      <c r="J5" s="618"/>
      <c r="K5" s="618"/>
      <c r="L5" s="618"/>
      <c r="M5" s="619"/>
    </row>
    <row r="6" spans="1:14" ht="21.95" customHeight="1">
      <c r="A6" s="222">
        <v>1</v>
      </c>
      <c r="B6" s="350">
        <v>143</v>
      </c>
      <c r="C6" s="236" t="s">
        <v>306</v>
      </c>
      <c r="D6" s="246" t="s">
        <v>17</v>
      </c>
      <c r="E6" s="396">
        <v>2031</v>
      </c>
      <c r="F6" s="396" t="s">
        <v>18</v>
      </c>
      <c r="G6" s="398" t="s">
        <v>737</v>
      </c>
      <c r="H6" s="222" t="s">
        <v>488</v>
      </c>
      <c r="I6" s="415" t="s">
        <v>1054</v>
      </c>
      <c r="J6" s="390"/>
      <c r="K6" s="406" t="s">
        <v>889</v>
      </c>
      <c r="L6" s="390"/>
      <c r="M6" s="354" t="s">
        <v>1090</v>
      </c>
    </row>
    <row r="7" spans="1:14" ht="21.95" customHeight="1">
      <c r="A7" s="222">
        <v>2</v>
      </c>
      <c r="B7" s="350">
        <v>134</v>
      </c>
      <c r="C7" s="236" t="s">
        <v>302</v>
      </c>
      <c r="D7" s="246" t="s">
        <v>17</v>
      </c>
      <c r="E7" s="396">
        <v>2031</v>
      </c>
      <c r="F7" s="396" t="s">
        <v>18</v>
      </c>
      <c r="G7" s="396">
        <v>700</v>
      </c>
      <c r="H7" s="222" t="s">
        <v>496</v>
      </c>
      <c r="I7" s="415" t="s">
        <v>1054</v>
      </c>
      <c r="J7" s="406"/>
      <c r="K7" s="390"/>
      <c r="L7" s="406" t="s">
        <v>889</v>
      </c>
      <c r="M7" s="354" t="s">
        <v>1090</v>
      </c>
    </row>
    <row r="8" spans="1:14" ht="21.95" customHeight="1">
      <c r="A8" s="222">
        <v>3</v>
      </c>
      <c r="B8" s="350">
        <v>138</v>
      </c>
      <c r="C8" s="236" t="s">
        <v>305</v>
      </c>
      <c r="D8" s="246" t="s">
        <v>17</v>
      </c>
      <c r="E8" s="396">
        <v>2031</v>
      </c>
      <c r="F8" s="396" t="s">
        <v>18</v>
      </c>
      <c r="G8" s="396">
        <v>815</v>
      </c>
      <c r="H8" s="222" t="s">
        <v>488</v>
      </c>
      <c r="I8" s="415" t="s">
        <v>1054</v>
      </c>
      <c r="J8" s="414"/>
      <c r="K8" s="222">
        <v>800</v>
      </c>
      <c r="L8" s="414"/>
      <c r="M8" s="354" t="s">
        <v>1090</v>
      </c>
    </row>
    <row r="9" spans="1:14" s="35" customFormat="1" ht="21.95" customHeight="1">
      <c r="A9" s="222">
        <v>4</v>
      </c>
      <c r="B9" s="85"/>
      <c r="C9" s="438" t="s">
        <v>1142</v>
      </c>
      <c r="D9" s="209" t="s">
        <v>17</v>
      </c>
      <c r="E9" s="439">
        <v>2043</v>
      </c>
      <c r="F9" s="440" t="s">
        <v>18</v>
      </c>
      <c r="G9" s="141">
        <v>900</v>
      </c>
      <c r="H9" s="160" t="s">
        <v>488</v>
      </c>
      <c r="I9" s="221" t="s">
        <v>1054</v>
      </c>
      <c r="J9" s="221"/>
      <c r="K9" s="442"/>
      <c r="L9" s="443"/>
      <c r="M9" s="214" t="s">
        <v>399</v>
      </c>
    </row>
    <row r="10" spans="1:14" ht="21.95" customHeight="1">
      <c r="A10" s="222">
        <v>5</v>
      </c>
      <c r="B10" s="68">
        <v>892</v>
      </c>
      <c r="C10" s="225" t="s">
        <v>380</v>
      </c>
      <c r="D10" s="218" t="s">
        <v>17</v>
      </c>
      <c r="E10" s="119">
        <v>2044</v>
      </c>
      <c r="F10" s="262" t="s">
        <v>18</v>
      </c>
      <c r="G10" s="398" t="s">
        <v>580</v>
      </c>
      <c r="H10" s="222" t="s">
        <v>496</v>
      </c>
      <c r="I10" s="415" t="s">
        <v>1054</v>
      </c>
      <c r="J10" s="222"/>
      <c r="K10" s="222"/>
      <c r="L10" s="222" t="s">
        <v>889</v>
      </c>
      <c r="M10" s="431"/>
      <c r="N10" s="25" t="s">
        <v>1020</v>
      </c>
    </row>
    <row r="11" spans="1:14" ht="21.95" customHeight="1">
      <c r="A11" s="222">
        <v>6</v>
      </c>
      <c r="B11" s="68">
        <v>842</v>
      </c>
      <c r="C11" s="225" t="s">
        <v>377</v>
      </c>
      <c r="D11" s="218" t="s">
        <v>17</v>
      </c>
      <c r="E11" s="119">
        <v>2045</v>
      </c>
      <c r="F11" s="262" t="s">
        <v>18</v>
      </c>
      <c r="G11" s="398" t="s">
        <v>737</v>
      </c>
      <c r="H11" s="167" t="s">
        <v>488</v>
      </c>
      <c r="I11" s="415" t="s">
        <v>1054</v>
      </c>
      <c r="J11" s="222"/>
      <c r="K11" s="222" t="s">
        <v>889</v>
      </c>
      <c r="L11" s="222"/>
      <c r="M11" s="431"/>
      <c r="N11" s="25" t="s">
        <v>1020</v>
      </c>
    </row>
    <row r="12" spans="1:14" s="430" customFormat="1" ht="21.95" customHeight="1">
      <c r="A12" s="222">
        <v>7</v>
      </c>
      <c r="B12" s="68"/>
      <c r="C12" s="249" t="s">
        <v>70</v>
      </c>
      <c r="D12" s="218" t="s">
        <v>17</v>
      </c>
      <c r="E12" s="119">
        <v>2049</v>
      </c>
      <c r="F12" s="262" t="s">
        <v>18</v>
      </c>
      <c r="G12" s="398">
        <v>830</v>
      </c>
      <c r="H12" s="167" t="s">
        <v>488</v>
      </c>
      <c r="I12" s="415"/>
      <c r="J12" s="222" t="s">
        <v>1054</v>
      </c>
      <c r="K12" s="222"/>
      <c r="L12" s="222"/>
      <c r="M12" s="431"/>
      <c r="N12" s="25"/>
    </row>
    <row r="13" spans="1:14" ht="21.95" customHeight="1">
      <c r="A13" s="222">
        <v>8</v>
      </c>
      <c r="B13" s="68"/>
      <c r="C13" s="249" t="s">
        <v>940</v>
      </c>
      <c r="D13" s="218" t="s">
        <v>17</v>
      </c>
      <c r="E13" s="119">
        <v>2051</v>
      </c>
      <c r="F13" s="262" t="s">
        <v>18</v>
      </c>
      <c r="G13" s="398" t="s">
        <v>587</v>
      </c>
      <c r="H13" s="167" t="s">
        <v>488</v>
      </c>
      <c r="I13" s="415" t="s">
        <v>1054</v>
      </c>
      <c r="J13" s="222"/>
      <c r="K13" s="222"/>
      <c r="L13" s="222"/>
      <c r="M13" s="431"/>
    </row>
    <row r="14" spans="1:14" ht="21.95" customHeight="1">
      <c r="A14" s="222">
        <v>9</v>
      </c>
      <c r="B14" s="68">
        <v>492</v>
      </c>
      <c r="C14" s="225" t="s">
        <v>360</v>
      </c>
      <c r="D14" s="218" t="s">
        <v>17</v>
      </c>
      <c r="E14" s="119">
        <v>2051</v>
      </c>
      <c r="F14" s="262" t="s">
        <v>18</v>
      </c>
      <c r="G14" s="396">
        <v>435</v>
      </c>
      <c r="H14" s="222" t="s">
        <v>496</v>
      </c>
      <c r="I14" s="415" t="s">
        <v>1054</v>
      </c>
      <c r="J14" s="222"/>
      <c r="K14" s="246"/>
      <c r="L14" s="246">
        <v>7415</v>
      </c>
      <c r="M14" s="431"/>
    </row>
    <row r="15" spans="1:14" s="35" customFormat="1" ht="21.95" customHeight="1">
      <c r="A15" s="222">
        <v>10</v>
      </c>
      <c r="B15" s="85"/>
      <c r="C15" s="438" t="s">
        <v>1141</v>
      </c>
      <c r="D15" s="209" t="s">
        <v>17</v>
      </c>
      <c r="E15" s="439">
        <v>2054</v>
      </c>
      <c r="F15" s="440" t="s">
        <v>18</v>
      </c>
      <c r="G15" s="441">
        <v>190</v>
      </c>
      <c r="H15" s="160" t="s">
        <v>496</v>
      </c>
      <c r="I15" s="221" t="s">
        <v>1054</v>
      </c>
      <c r="J15" s="221"/>
      <c r="K15" s="246"/>
      <c r="L15" s="246"/>
      <c r="M15" s="214" t="s">
        <v>397</v>
      </c>
    </row>
    <row r="16" spans="1:14" ht="21.95" customHeight="1">
      <c r="A16" s="222">
        <v>11</v>
      </c>
      <c r="B16" s="68"/>
      <c r="C16" s="249" t="s">
        <v>1050</v>
      </c>
      <c r="D16" s="218" t="s">
        <v>17</v>
      </c>
      <c r="E16" s="119">
        <v>2058</v>
      </c>
      <c r="F16" s="262" t="s">
        <v>18</v>
      </c>
      <c r="G16" s="396">
        <v>780</v>
      </c>
      <c r="H16" s="222" t="s">
        <v>488</v>
      </c>
      <c r="I16" s="415" t="s">
        <v>1054</v>
      </c>
      <c r="J16" s="222"/>
      <c r="K16" s="246"/>
      <c r="L16" s="246"/>
      <c r="M16" s="431"/>
    </row>
    <row r="17" spans="1:14" ht="21.95" customHeight="1">
      <c r="A17" s="222">
        <v>12</v>
      </c>
      <c r="B17" s="68">
        <v>62</v>
      </c>
      <c r="C17" s="225" t="s">
        <v>341</v>
      </c>
      <c r="D17" s="218" t="s">
        <v>17</v>
      </c>
      <c r="E17" s="119">
        <v>2060</v>
      </c>
      <c r="F17" s="262" t="s">
        <v>18</v>
      </c>
      <c r="G17" s="397">
        <v>465</v>
      </c>
      <c r="H17" s="222" t="s">
        <v>496</v>
      </c>
      <c r="I17" s="415" t="s">
        <v>1054</v>
      </c>
      <c r="J17" s="222"/>
      <c r="K17" s="246"/>
      <c r="L17" s="246">
        <v>8980</v>
      </c>
      <c r="M17" s="412" t="s">
        <v>1093</v>
      </c>
    </row>
    <row r="18" spans="1:14" ht="21.95" customHeight="1">
      <c r="A18" s="222">
        <v>13</v>
      </c>
      <c r="B18" s="219">
        <v>11</v>
      </c>
      <c r="C18" s="249" t="s">
        <v>1051</v>
      </c>
      <c r="D18" s="218" t="s">
        <v>17</v>
      </c>
      <c r="E18" s="119">
        <v>2061</v>
      </c>
      <c r="F18" s="262" t="s">
        <v>18</v>
      </c>
      <c r="G18" s="397">
        <v>175</v>
      </c>
      <c r="H18" s="167" t="s">
        <v>488</v>
      </c>
      <c r="I18" s="415" t="s">
        <v>1054</v>
      </c>
      <c r="J18" s="222"/>
      <c r="K18" s="246">
        <v>16165</v>
      </c>
      <c r="L18" s="246"/>
      <c r="M18" s="412" t="s">
        <v>1093</v>
      </c>
    </row>
    <row r="19" spans="1:14" ht="21.95" customHeight="1">
      <c r="A19" s="222">
        <v>14</v>
      </c>
      <c r="B19" s="68">
        <v>386</v>
      </c>
      <c r="C19" s="249" t="s">
        <v>1143</v>
      </c>
      <c r="D19" s="218" t="s">
        <v>17</v>
      </c>
      <c r="E19" s="119">
        <v>2063</v>
      </c>
      <c r="F19" s="262" t="s">
        <v>18</v>
      </c>
      <c r="G19" s="399">
        <v>327</v>
      </c>
      <c r="H19" s="222" t="s">
        <v>488</v>
      </c>
      <c r="I19" s="415" t="s">
        <v>1054</v>
      </c>
      <c r="J19" s="222"/>
      <c r="K19" s="246"/>
      <c r="L19" s="222">
        <v>2595</v>
      </c>
      <c r="M19" s="412" t="s">
        <v>1093</v>
      </c>
    </row>
    <row r="20" spans="1:14" ht="21.95" customHeight="1">
      <c r="A20" s="222">
        <v>15</v>
      </c>
      <c r="B20" s="68">
        <v>378</v>
      </c>
      <c r="C20" s="249" t="s">
        <v>328</v>
      </c>
      <c r="D20" s="218" t="s">
        <v>17</v>
      </c>
      <c r="E20" s="119">
        <v>2066</v>
      </c>
      <c r="F20" s="262" t="s">
        <v>18</v>
      </c>
      <c r="G20" s="119">
        <v>466</v>
      </c>
      <c r="H20" s="222" t="s">
        <v>496</v>
      </c>
      <c r="I20" s="415" t="s">
        <v>1054</v>
      </c>
      <c r="J20" s="222"/>
      <c r="K20" s="246"/>
      <c r="L20" s="222">
        <v>3208</v>
      </c>
      <c r="M20" s="431" t="s">
        <v>1094</v>
      </c>
    </row>
    <row r="21" spans="1:14" ht="21.95" customHeight="1">
      <c r="A21" s="222"/>
      <c r="B21" s="388" t="s">
        <v>884</v>
      </c>
      <c r="C21" s="617" t="s">
        <v>950</v>
      </c>
      <c r="D21" s="618"/>
      <c r="E21" s="618"/>
      <c r="F21" s="618"/>
      <c r="G21" s="618"/>
      <c r="H21" s="618"/>
      <c r="I21" s="618"/>
      <c r="J21" s="618"/>
      <c r="K21" s="618"/>
      <c r="L21" s="618"/>
      <c r="M21" s="619"/>
    </row>
    <row r="22" spans="1:14" ht="21.95" customHeight="1">
      <c r="A22" s="222">
        <v>1</v>
      </c>
      <c r="B22" s="350">
        <v>150</v>
      </c>
      <c r="C22" s="236" t="s">
        <v>1049</v>
      </c>
      <c r="D22" s="246" t="s">
        <v>17</v>
      </c>
      <c r="E22" s="396">
        <v>2032</v>
      </c>
      <c r="F22" s="396" t="s">
        <v>18</v>
      </c>
      <c r="G22" s="396">
        <v>462</v>
      </c>
      <c r="H22" s="222" t="s">
        <v>496</v>
      </c>
      <c r="I22" s="222" t="s">
        <v>1054</v>
      </c>
      <c r="J22" s="246"/>
      <c r="K22" s="246"/>
      <c r="L22" s="404" t="s">
        <v>889</v>
      </c>
      <c r="M22" s="416" t="s">
        <v>1090</v>
      </c>
    </row>
    <row r="23" spans="1:14" s="430" customFormat="1" ht="21.95" customHeight="1">
      <c r="A23" s="222">
        <v>2</v>
      </c>
      <c r="B23" s="350"/>
      <c r="C23" s="236" t="s">
        <v>1137</v>
      </c>
      <c r="D23" s="246" t="s">
        <v>17</v>
      </c>
      <c r="E23" s="396">
        <v>2033</v>
      </c>
      <c r="F23" s="396" t="s">
        <v>18</v>
      </c>
      <c r="G23" s="396">
        <v>628</v>
      </c>
      <c r="H23" s="222" t="s">
        <v>488</v>
      </c>
      <c r="I23" s="252" t="s">
        <v>1054</v>
      </c>
      <c r="J23" s="222"/>
      <c r="K23" s="246"/>
      <c r="L23" s="404"/>
      <c r="M23" s="416" t="s">
        <v>1090</v>
      </c>
      <c r="N23" s="25"/>
    </row>
    <row r="24" spans="1:14" ht="21.95" customHeight="1">
      <c r="A24" s="222">
        <v>3</v>
      </c>
      <c r="B24" s="391">
        <v>161</v>
      </c>
      <c r="C24" s="236" t="s">
        <v>317</v>
      </c>
      <c r="D24" s="246" t="s">
        <v>17</v>
      </c>
      <c r="E24" s="396">
        <v>2034</v>
      </c>
      <c r="F24" s="396" t="s">
        <v>18</v>
      </c>
      <c r="G24" s="396">
        <v>550</v>
      </c>
      <c r="H24" s="222" t="s">
        <v>496</v>
      </c>
      <c r="I24" s="222" t="s">
        <v>1054</v>
      </c>
      <c r="J24" s="246"/>
      <c r="K24" s="246"/>
      <c r="L24" s="246">
        <v>2200</v>
      </c>
      <c r="M24" s="416" t="s">
        <v>1090</v>
      </c>
    </row>
    <row r="25" spans="1:14" ht="21.95" customHeight="1">
      <c r="A25" s="222">
        <v>4</v>
      </c>
      <c r="B25" s="391"/>
      <c r="C25" s="353" t="s">
        <v>1111</v>
      </c>
      <c r="D25" s="351" t="s">
        <v>17</v>
      </c>
      <c r="E25" s="396">
        <v>2035</v>
      </c>
      <c r="F25" s="396" t="s">
        <v>18</v>
      </c>
      <c r="G25" s="396">
        <v>714</v>
      </c>
      <c r="H25" s="352" t="s">
        <v>488</v>
      </c>
      <c r="I25" s="222" t="s">
        <v>1054</v>
      </c>
      <c r="J25" s="246"/>
      <c r="K25" s="246"/>
      <c r="L25" s="246"/>
      <c r="M25" s="416"/>
    </row>
    <row r="26" spans="1:14" ht="21.95" customHeight="1">
      <c r="A26" s="222">
        <v>5</v>
      </c>
      <c r="B26" s="222">
        <v>171</v>
      </c>
      <c r="C26" s="353" t="s">
        <v>323</v>
      </c>
      <c r="D26" s="351" t="s">
        <v>17</v>
      </c>
      <c r="E26" s="396">
        <v>2038</v>
      </c>
      <c r="F26" s="396" t="s">
        <v>18</v>
      </c>
      <c r="G26" s="398" t="s">
        <v>497</v>
      </c>
      <c r="H26" s="352" t="s">
        <v>496</v>
      </c>
      <c r="I26" s="222" t="s">
        <v>1054</v>
      </c>
      <c r="J26" s="246"/>
      <c r="K26" s="246"/>
      <c r="L26" s="246">
        <v>3420</v>
      </c>
      <c r="M26" s="416"/>
    </row>
    <row r="27" spans="1:14" ht="21.95" customHeight="1">
      <c r="A27" s="222"/>
      <c r="B27" s="388" t="s">
        <v>858</v>
      </c>
      <c r="C27" s="622" t="s">
        <v>876</v>
      </c>
      <c r="D27" s="622"/>
      <c r="E27" s="622"/>
      <c r="F27" s="622"/>
      <c r="G27" s="622"/>
      <c r="H27" s="622"/>
      <c r="I27" s="622"/>
      <c r="J27" s="622"/>
      <c r="K27" s="622"/>
      <c r="L27" s="622"/>
      <c r="M27" s="622"/>
    </row>
    <row r="28" spans="1:14" ht="21.95" customHeight="1">
      <c r="A28" s="222">
        <v>1</v>
      </c>
      <c r="B28" s="58">
        <v>78</v>
      </c>
      <c r="C28" s="225" t="s">
        <v>533</v>
      </c>
      <c r="D28" s="243" t="s">
        <v>17</v>
      </c>
      <c r="E28" s="242" t="s">
        <v>531</v>
      </c>
      <c r="F28" s="253" t="s">
        <v>18</v>
      </c>
      <c r="G28" s="242">
        <v>153</v>
      </c>
      <c r="H28" s="68" t="s">
        <v>496</v>
      </c>
      <c r="I28" s="222" t="s">
        <v>1054</v>
      </c>
      <c r="J28" s="222"/>
      <c r="K28" s="239"/>
      <c r="L28" s="222" t="s">
        <v>889</v>
      </c>
      <c r="M28" s="354" t="s">
        <v>1089</v>
      </c>
    </row>
    <row r="29" spans="1:14" ht="21.95" customHeight="1">
      <c r="A29" s="222">
        <v>2</v>
      </c>
      <c r="B29" s="58"/>
      <c r="C29" s="249" t="s">
        <v>1124</v>
      </c>
      <c r="D29" s="243" t="s">
        <v>17</v>
      </c>
      <c r="E29" s="242" t="s">
        <v>531</v>
      </c>
      <c r="F29" s="253" t="s">
        <v>18</v>
      </c>
      <c r="G29" s="242">
        <v>900</v>
      </c>
      <c r="H29" s="167" t="s">
        <v>496</v>
      </c>
      <c r="I29" s="239"/>
      <c r="J29" s="222" t="s">
        <v>1054</v>
      </c>
      <c r="K29" s="239"/>
      <c r="L29" s="222"/>
      <c r="M29" s="219" t="s">
        <v>545</v>
      </c>
    </row>
    <row r="30" spans="1:14" ht="21.95" customHeight="1">
      <c r="A30" s="222">
        <v>3</v>
      </c>
      <c r="B30" s="58">
        <v>69</v>
      </c>
      <c r="C30" s="225" t="s">
        <v>550</v>
      </c>
      <c r="D30" s="243" t="s">
        <v>17</v>
      </c>
      <c r="E30" s="242" t="s">
        <v>541</v>
      </c>
      <c r="F30" s="253" t="s">
        <v>18</v>
      </c>
      <c r="G30" s="243">
        <v>526</v>
      </c>
      <c r="H30" s="68" t="s">
        <v>488</v>
      </c>
      <c r="I30" s="222" t="s">
        <v>1054</v>
      </c>
      <c r="J30" s="239"/>
      <c r="K30" s="222" t="s">
        <v>889</v>
      </c>
      <c r="L30" s="239"/>
      <c r="M30" s="354" t="s">
        <v>1089</v>
      </c>
    </row>
    <row r="31" spans="1:14" ht="21.95" customHeight="1">
      <c r="A31" s="222"/>
      <c r="B31" s="388" t="s">
        <v>877</v>
      </c>
      <c r="C31" s="617" t="s">
        <v>860</v>
      </c>
      <c r="D31" s="618"/>
      <c r="E31" s="618"/>
      <c r="F31" s="618"/>
      <c r="G31" s="618"/>
      <c r="H31" s="618"/>
      <c r="I31" s="618"/>
      <c r="J31" s="618"/>
      <c r="K31" s="618"/>
      <c r="L31" s="618"/>
      <c r="M31" s="619"/>
    </row>
    <row r="32" spans="1:14" ht="21.95" customHeight="1">
      <c r="A32" s="222">
        <v>1</v>
      </c>
      <c r="B32" s="58">
        <v>63</v>
      </c>
      <c r="C32" s="225" t="s">
        <v>558</v>
      </c>
      <c r="D32" s="243" t="s">
        <v>17</v>
      </c>
      <c r="E32" s="253" t="s">
        <v>501</v>
      </c>
      <c r="F32" s="253" t="s">
        <v>18</v>
      </c>
      <c r="G32" s="253" t="s">
        <v>665</v>
      </c>
      <c r="H32" s="68" t="s">
        <v>488</v>
      </c>
      <c r="I32" s="222" t="s">
        <v>1054</v>
      </c>
      <c r="J32" s="222"/>
      <c r="K32" s="239" t="s">
        <v>889</v>
      </c>
      <c r="L32" s="222"/>
      <c r="M32" s="416" t="s">
        <v>1090</v>
      </c>
    </row>
    <row r="33" spans="1:14" ht="21.95" customHeight="1">
      <c r="A33" s="222">
        <v>2</v>
      </c>
      <c r="B33" s="58">
        <v>51</v>
      </c>
      <c r="C33" s="249" t="s">
        <v>1112</v>
      </c>
      <c r="D33" s="243" t="s">
        <v>17</v>
      </c>
      <c r="E33" s="253" t="s">
        <v>522</v>
      </c>
      <c r="F33" s="252" t="s">
        <v>18</v>
      </c>
      <c r="G33" s="252">
        <v>100</v>
      </c>
      <c r="H33" s="68" t="s">
        <v>496</v>
      </c>
      <c r="I33" s="222" t="s">
        <v>1054</v>
      </c>
      <c r="J33" s="239"/>
      <c r="K33" s="222"/>
      <c r="L33" s="239" t="s">
        <v>889</v>
      </c>
      <c r="M33" s="416" t="s">
        <v>1090</v>
      </c>
    </row>
    <row r="34" spans="1:14" ht="21.95" customHeight="1">
      <c r="A34" s="222">
        <v>3</v>
      </c>
      <c r="B34" s="58">
        <v>48</v>
      </c>
      <c r="C34" s="225" t="s">
        <v>582</v>
      </c>
      <c r="D34" s="243" t="s">
        <v>17</v>
      </c>
      <c r="E34" s="253" t="s">
        <v>531</v>
      </c>
      <c r="F34" s="252" t="s">
        <v>18</v>
      </c>
      <c r="G34" s="252">
        <v>135</v>
      </c>
      <c r="H34" s="68" t="s">
        <v>488</v>
      </c>
      <c r="I34" s="222" t="s">
        <v>1054</v>
      </c>
      <c r="J34" s="222"/>
      <c r="K34" s="222">
        <v>1959</v>
      </c>
      <c r="L34" s="222"/>
      <c r="M34" s="416" t="s">
        <v>1090</v>
      </c>
    </row>
    <row r="35" spans="1:14" ht="21.95" customHeight="1">
      <c r="A35" s="222">
        <v>4</v>
      </c>
      <c r="B35" s="58">
        <v>38</v>
      </c>
      <c r="C35" s="225" t="s">
        <v>588</v>
      </c>
      <c r="D35" s="243" t="s">
        <v>17</v>
      </c>
      <c r="E35" s="253" t="s">
        <v>541</v>
      </c>
      <c r="F35" s="252" t="s">
        <v>18</v>
      </c>
      <c r="G35" s="253">
        <v>215</v>
      </c>
      <c r="H35" s="68" t="s">
        <v>496</v>
      </c>
      <c r="I35" s="222" t="s">
        <v>1054</v>
      </c>
      <c r="J35" s="222"/>
      <c r="K35" s="222"/>
      <c r="L35" s="222">
        <v>1658</v>
      </c>
      <c r="M35" s="416" t="s">
        <v>1090</v>
      </c>
    </row>
    <row r="36" spans="1:14" ht="21.95" customHeight="1">
      <c r="A36" s="222">
        <v>5</v>
      </c>
      <c r="B36" s="58">
        <v>32</v>
      </c>
      <c r="C36" s="225" t="s">
        <v>618</v>
      </c>
      <c r="D36" s="243" t="s">
        <v>17</v>
      </c>
      <c r="E36" s="253" t="s">
        <v>614</v>
      </c>
      <c r="F36" s="252" t="s">
        <v>18</v>
      </c>
      <c r="G36" s="252">
        <v>490</v>
      </c>
      <c r="H36" s="68" t="s">
        <v>496</v>
      </c>
      <c r="I36" s="222" t="s">
        <v>1054</v>
      </c>
      <c r="J36" s="222"/>
      <c r="K36" s="246"/>
      <c r="L36" s="246">
        <v>3428</v>
      </c>
      <c r="M36" s="417" t="s">
        <v>1091</v>
      </c>
    </row>
    <row r="37" spans="1:14" s="35" customFormat="1" ht="21.95" customHeight="1">
      <c r="A37" s="222">
        <v>6</v>
      </c>
      <c r="B37" s="58">
        <v>39</v>
      </c>
      <c r="C37" s="225" t="s">
        <v>624</v>
      </c>
      <c r="D37" s="243" t="s">
        <v>17</v>
      </c>
      <c r="E37" s="253" t="s">
        <v>622</v>
      </c>
      <c r="F37" s="252" t="s">
        <v>18</v>
      </c>
      <c r="G37" s="253" t="s">
        <v>597</v>
      </c>
      <c r="H37" s="68" t="s">
        <v>488</v>
      </c>
      <c r="I37" s="222" t="s">
        <v>1054</v>
      </c>
      <c r="J37" s="222"/>
      <c r="K37" s="222">
        <v>5236</v>
      </c>
      <c r="L37" s="246"/>
      <c r="M37" s="417" t="s">
        <v>1126</v>
      </c>
      <c r="N37" s="25"/>
    </row>
    <row r="38" spans="1:14" ht="21.95" customHeight="1">
      <c r="A38" s="222">
        <v>7</v>
      </c>
      <c r="B38" s="58">
        <v>61</v>
      </c>
      <c r="C38" s="225" t="s">
        <v>656</v>
      </c>
      <c r="D38" s="243" t="s">
        <v>17</v>
      </c>
      <c r="E38" s="253" t="s">
        <v>653</v>
      </c>
      <c r="F38" s="252" t="s">
        <v>18</v>
      </c>
      <c r="G38" s="252">
        <v>437</v>
      </c>
      <c r="H38" s="68" t="s">
        <v>496</v>
      </c>
      <c r="I38" s="222" t="s">
        <v>1054</v>
      </c>
      <c r="J38" s="222"/>
      <c r="K38" s="246"/>
      <c r="L38" s="246">
        <v>3673</v>
      </c>
      <c r="M38" s="417" t="s">
        <v>1091</v>
      </c>
    </row>
    <row r="39" spans="1:14" ht="21.95" customHeight="1">
      <c r="A39" s="222">
        <v>8</v>
      </c>
      <c r="B39" s="219">
        <v>70</v>
      </c>
      <c r="C39" s="225" t="s">
        <v>663</v>
      </c>
      <c r="D39" s="243" t="s">
        <v>17</v>
      </c>
      <c r="E39" s="253">
        <v>11</v>
      </c>
      <c r="F39" s="252" t="s">
        <v>18</v>
      </c>
      <c r="G39" s="252">
        <v>569</v>
      </c>
      <c r="H39" s="68" t="s">
        <v>488</v>
      </c>
      <c r="I39" s="222" t="s">
        <v>1054</v>
      </c>
      <c r="J39" s="222"/>
      <c r="K39" s="246">
        <v>4137</v>
      </c>
      <c r="L39" s="246"/>
      <c r="M39" s="405"/>
      <c r="N39" s="25" t="s">
        <v>1016</v>
      </c>
    </row>
    <row r="40" spans="1:14" ht="21.95" customHeight="1">
      <c r="A40" s="222">
        <v>9</v>
      </c>
      <c r="B40" s="58">
        <v>89</v>
      </c>
      <c r="C40" s="225" t="s">
        <v>684</v>
      </c>
      <c r="D40" s="243" t="s">
        <v>17</v>
      </c>
      <c r="E40" s="253">
        <v>15</v>
      </c>
      <c r="F40" s="252" t="s">
        <v>18</v>
      </c>
      <c r="G40" s="252">
        <v>305</v>
      </c>
      <c r="H40" s="68" t="s">
        <v>496</v>
      </c>
      <c r="I40" s="222" t="s">
        <v>1054</v>
      </c>
      <c r="J40" s="222"/>
      <c r="K40" s="246"/>
      <c r="L40" s="246">
        <v>5706</v>
      </c>
      <c r="M40" s="405"/>
    </row>
    <row r="41" spans="1:14" s="35" customFormat="1" ht="21.95" customHeight="1">
      <c r="A41" s="222">
        <v>10</v>
      </c>
      <c r="B41" s="58"/>
      <c r="C41" s="249" t="s">
        <v>1133</v>
      </c>
      <c r="D41" s="243" t="s">
        <v>17</v>
      </c>
      <c r="E41" s="253">
        <v>19</v>
      </c>
      <c r="F41" s="252" t="s">
        <v>18</v>
      </c>
      <c r="G41" s="253">
        <v>550</v>
      </c>
      <c r="H41" s="167" t="s">
        <v>488</v>
      </c>
      <c r="I41" s="222"/>
      <c r="J41" s="222" t="s">
        <v>1054</v>
      </c>
      <c r="K41" s="432"/>
      <c r="L41" s="433"/>
      <c r="M41" s="218"/>
      <c r="N41" s="25" t="s">
        <v>1132</v>
      </c>
    </row>
    <row r="42" spans="1:14" ht="21.95" customHeight="1">
      <c r="A42" s="222">
        <v>11</v>
      </c>
      <c r="B42" s="58">
        <v>103</v>
      </c>
      <c r="C42" s="225" t="s">
        <v>702</v>
      </c>
      <c r="D42" s="243" t="s">
        <v>17</v>
      </c>
      <c r="E42" s="252">
        <v>21</v>
      </c>
      <c r="F42" s="252" t="s">
        <v>18</v>
      </c>
      <c r="G42" s="253">
        <v>119</v>
      </c>
      <c r="H42" s="68" t="s">
        <v>496</v>
      </c>
      <c r="I42" s="222" t="s">
        <v>1054</v>
      </c>
      <c r="J42" s="222"/>
      <c r="K42" s="246"/>
      <c r="L42" s="246">
        <v>5838</v>
      </c>
      <c r="M42" s="405"/>
      <c r="N42" s="25" t="s">
        <v>1017</v>
      </c>
    </row>
    <row r="43" spans="1:14" ht="21.95" customHeight="1">
      <c r="A43" s="222">
        <v>12</v>
      </c>
      <c r="B43" s="58">
        <v>114</v>
      </c>
      <c r="C43" s="225" t="s">
        <v>720</v>
      </c>
      <c r="D43" s="243" t="s">
        <v>17</v>
      </c>
      <c r="E43" s="252">
        <v>22</v>
      </c>
      <c r="F43" s="252" t="s">
        <v>18</v>
      </c>
      <c r="G43" s="252">
        <v>204</v>
      </c>
      <c r="H43" s="68" t="s">
        <v>488</v>
      </c>
      <c r="I43" s="222" t="s">
        <v>1054</v>
      </c>
      <c r="J43" s="222"/>
      <c r="K43" s="246">
        <v>9446</v>
      </c>
      <c r="L43" s="246"/>
      <c r="M43" s="405"/>
      <c r="N43" s="25" t="s">
        <v>1017</v>
      </c>
    </row>
    <row r="44" spans="1:14" ht="21.95" customHeight="1">
      <c r="A44" s="222">
        <v>13</v>
      </c>
      <c r="B44" s="58">
        <v>136</v>
      </c>
      <c r="C44" s="225" t="s">
        <v>746</v>
      </c>
      <c r="D44" s="243" t="s">
        <v>17</v>
      </c>
      <c r="E44" s="252">
        <v>26</v>
      </c>
      <c r="F44" s="252" t="s">
        <v>18</v>
      </c>
      <c r="G44" s="252">
        <v>724</v>
      </c>
      <c r="H44" s="68" t="s">
        <v>496</v>
      </c>
      <c r="I44" s="222" t="s">
        <v>1054</v>
      </c>
      <c r="J44" s="222"/>
      <c r="K44" s="246"/>
      <c r="L44" s="246">
        <v>5594</v>
      </c>
      <c r="M44" s="405"/>
      <c r="N44" s="25" t="s">
        <v>1017</v>
      </c>
    </row>
    <row r="45" spans="1:14" s="430" customFormat="1" ht="21.95" customHeight="1">
      <c r="A45" s="222">
        <v>14</v>
      </c>
      <c r="B45" s="58"/>
      <c r="C45" s="249" t="s">
        <v>1134</v>
      </c>
      <c r="D45" s="243" t="s">
        <v>17</v>
      </c>
      <c r="E45" s="252">
        <v>29</v>
      </c>
      <c r="F45" s="252" t="s">
        <v>18</v>
      </c>
      <c r="G45" s="252">
        <v>200</v>
      </c>
      <c r="H45" s="167" t="s">
        <v>496</v>
      </c>
      <c r="I45" s="222"/>
      <c r="J45" s="222" t="s">
        <v>1054</v>
      </c>
      <c r="K45" s="246"/>
      <c r="L45" s="246"/>
      <c r="M45" s="405"/>
      <c r="N45" s="25"/>
    </row>
    <row r="46" spans="1:14" ht="21.95" customHeight="1">
      <c r="A46" s="222">
        <v>15</v>
      </c>
      <c r="B46" s="58">
        <v>170</v>
      </c>
      <c r="C46" s="225" t="s">
        <v>777</v>
      </c>
      <c r="D46" s="243" t="s">
        <v>17</v>
      </c>
      <c r="E46" s="252">
        <v>33</v>
      </c>
      <c r="F46" s="252" t="s">
        <v>18</v>
      </c>
      <c r="G46" s="253" t="s">
        <v>1035</v>
      </c>
      <c r="H46" s="68" t="s">
        <v>496</v>
      </c>
      <c r="I46" s="222" t="s">
        <v>1054</v>
      </c>
      <c r="J46" s="222"/>
      <c r="K46" s="246"/>
      <c r="L46" s="246">
        <v>6431</v>
      </c>
      <c r="M46" s="405"/>
    </row>
    <row r="47" spans="1:14" ht="21.95" customHeight="1">
      <c r="A47" s="222">
        <v>16</v>
      </c>
      <c r="B47" s="58">
        <v>177</v>
      </c>
      <c r="C47" s="225" t="s">
        <v>783</v>
      </c>
      <c r="D47" s="243" t="s">
        <v>17</v>
      </c>
      <c r="E47" s="252">
        <v>34</v>
      </c>
      <c r="F47" s="252" t="s">
        <v>18</v>
      </c>
      <c r="G47" s="252">
        <v>109</v>
      </c>
      <c r="H47" s="68" t="s">
        <v>488</v>
      </c>
      <c r="I47" s="222" t="s">
        <v>1054</v>
      </c>
      <c r="J47" s="222"/>
      <c r="K47" s="246">
        <v>11865</v>
      </c>
      <c r="L47" s="246"/>
      <c r="M47" s="417" t="s">
        <v>1092</v>
      </c>
    </row>
    <row r="48" spans="1:14" ht="21.95" customHeight="1">
      <c r="A48" s="222">
        <v>17</v>
      </c>
      <c r="B48" s="58"/>
      <c r="C48" s="249" t="s">
        <v>843</v>
      </c>
      <c r="D48" s="243" t="s">
        <v>17</v>
      </c>
      <c r="E48" s="252">
        <v>40</v>
      </c>
      <c r="F48" s="252" t="s">
        <v>18</v>
      </c>
      <c r="G48" s="252">
        <v>660</v>
      </c>
      <c r="H48" s="167" t="s">
        <v>488</v>
      </c>
      <c r="I48" s="222" t="s">
        <v>1054</v>
      </c>
      <c r="J48" s="222"/>
      <c r="K48" s="246"/>
      <c r="L48" s="246"/>
      <c r="M48" s="417"/>
    </row>
    <row r="49" spans="1:14" ht="21.95" customHeight="1">
      <c r="A49" s="222"/>
      <c r="B49" s="388" t="s">
        <v>878</v>
      </c>
      <c r="C49" s="622" t="s">
        <v>875</v>
      </c>
      <c r="D49" s="622"/>
      <c r="E49" s="622"/>
      <c r="F49" s="622"/>
      <c r="G49" s="622"/>
      <c r="H49" s="622"/>
      <c r="I49" s="622"/>
      <c r="J49" s="622"/>
      <c r="K49" s="622"/>
      <c r="L49" s="622"/>
      <c r="M49" s="622"/>
    </row>
    <row r="50" spans="1:14" s="430" customFormat="1" ht="21.95" customHeight="1">
      <c r="A50" s="222">
        <v>1</v>
      </c>
      <c r="B50" s="54"/>
      <c r="C50" s="249" t="s">
        <v>1128</v>
      </c>
      <c r="D50" s="218" t="s">
        <v>17</v>
      </c>
      <c r="E50" s="396">
        <v>38</v>
      </c>
      <c r="F50" s="396" t="s">
        <v>18</v>
      </c>
      <c r="G50" s="396">
        <v>250</v>
      </c>
      <c r="H50" s="167" t="s">
        <v>496</v>
      </c>
      <c r="I50" s="410" t="s">
        <v>1054</v>
      </c>
      <c r="J50" s="410"/>
      <c r="K50" s="435"/>
      <c r="L50" s="435"/>
      <c r="M50" s="218"/>
      <c r="N50" s="25"/>
    </row>
    <row r="51" spans="1:14" ht="21.95" customHeight="1">
      <c r="A51" s="222">
        <v>2</v>
      </c>
      <c r="B51" s="218"/>
      <c r="C51" s="249" t="s">
        <v>1036</v>
      </c>
      <c r="D51" s="218" t="s">
        <v>17</v>
      </c>
      <c r="E51" s="396">
        <v>43</v>
      </c>
      <c r="F51" s="396" t="s">
        <v>18</v>
      </c>
      <c r="G51" s="396">
        <v>721</v>
      </c>
      <c r="H51" s="167" t="s">
        <v>496</v>
      </c>
      <c r="I51" s="222" t="s">
        <v>1054</v>
      </c>
      <c r="J51" s="410"/>
      <c r="K51" s="418"/>
      <c r="L51" s="419" t="s">
        <v>889</v>
      </c>
      <c r="M51" s="420"/>
    </row>
    <row r="52" spans="1:14" ht="21.95" customHeight="1">
      <c r="A52" s="222">
        <v>3</v>
      </c>
      <c r="B52" s="218">
        <v>403</v>
      </c>
      <c r="C52" s="249" t="s">
        <v>194</v>
      </c>
      <c r="D52" s="218" t="s">
        <v>17</v>
      </c>
      <c r="E52" s="396">
        <v>49</v>
      </c>
      <c r="F52" s="396" t="s">
        <v>18</v>
      </c>
      <c r="G52" s="396">
        <v>299</v>
      </c>
      <c r="H52" s="167" t="s">
        <v>496</v>
      </c>
      <c r="I52" s="222" t="s">
        <v>1054</v>
      </c>
      <c r="J52" s="410"/>
      <c r="K52" s="246"/>
      <c r="L52" s="246">
        <f>49280-43716</f>
        <v>5564</v>
      </c>
      <c r="M52" s="421" t="s">
        <v>1093</v>
      </c>
    </row>
    <row r="53" spans="1:14" ht="21.95" customHeight="1">
      <c r="A53" s="222">
        <v>4</v>
      </c>
      <c r="B53" s="218"/>
      <c r="C53" s="249" t="s">
        <v>337</v>
      </c>
      <c r="D53" s="218" t="s">
        <v>17</v>
      </c>
      <c r="E53" s="396">
        <v>50</v>
      </c>
      <c r="F53" s="396" t="s">
        <v>18</v>
      </c>
      <c r="G53" s="396">
        <v>351</v>
      </c>
      <c r="H53" s="167" t="s">
        <v>488</v>
      </c>
      <c r="I53" s="222" t="s">
        <v>1054</v>
      </c>
      <c r="J53" s="410"/>
      <c r="K53" s="246">
        <f>50345-46181</f>
        <v>4164</v>
      </c>
      <c r="L53" s="246"/>
      <c r="M53" s="421" t="s">
        <v>1093</v>
      </c>
    </row>
    <row r="54" spans="1:14" ht="21.95" customHeight="1">
      <c r="A54" s="222">
        <v>5</v>
      </c>
      <c r="B54" s="422">
        <v>367</v>
      </c>
      <c r="C54" s="423" t="s">
        <v>179</v>
      </c>
      <c r="D54" s="422" t="s">
        <v>17</v>
      </c>
      <c r="E54" s="424">
        <v>51</v>
      </c>
      <c r="F54" s="424" t="s">
        <v>18</v>
      </c>
      <c r="G54" s="424">
        <v>620</v>
      </c>
      <c r="H54" s="425" t="s">
        <v>496</v>
      </c>
      <c r="I54" s="352" t="s">
        <v>1054</v>
      </c>
      <c r="J54" s="426"/>
      <c r="K54" s="351"/>
      <c r="L54" s="351">
        <f>51639-49280</f>
        <v>2359</v>
      </c>
      <c r="M54" s="427" t="s">
        <v>1093</v>
      </c>
    </row>
    <row r="55" spans="1:14" s="430" customFormat="1" ht="21.95" customHeight="1">
      <c r="A55" s="222">
        <v>6</v>
      </c>
      <c r="B55" s="54"/>
      <c r="C55" s="249" t="s">
        <v>1108</v>
      </c>
      <c r="D55" s="218" t="s">
        <v>17</v>
      </c>
      <c r="E55" s="396">
        <v>55</v>
      </c>
      <c r="F55" s="396" t="s">
        <v>18</v>
      </c>
      <c r="G55" s="396">
        <v>200</v>
      </c>
      <c r="H55" s="167" t="s">
        <v>488</v>
      </c>
      <c r="I55" s="410"/>
      <c r="J55" s="410" t="s">
        <v>1054</v>
      </c>
      <c r="K55" s="351"/>
      <c r="L55" s="351"/>
      <c r="M55" s="218" t="s">
        <v>409</v>
      </c>
      <c r="N55" s="25"/>
    </row>
    <row r="56" spans="1:14" s="430" customFormat="1" ht="21.95" customHeight="1">
      <c r="A56" s="222">
        <v>7</v>
      </c>
      <c r="B56" s="54"/>
      <c r="C56" s="249" t="s">
        <v>1135</v>
      </c>
      <c r="D56" s="218" t="s">
        <v>17</v>
      </c>
      <c r="E56" s="396">
        <v>57</v>
      </c>
      <c r="F56" s="396" t="s">
        <v>18</v>
      </c>
      <c r="G56" s="398" t="s">
        <v>483</v>
      </c>
      <c r="H56" s="167" t="s">
        <v>488</v>
      </c>
      <c r="I56" s="410"/>
      <c r="J56" s="410" t="s">
        <v>1054</v>
      </c>
      <c r="K56" s="351"/>
      <c r="L56" s="351"/>
      <c r="M56" s="218"/>
      <c r="N56" s="25"/>
    </row>
    <row r="57" spans="1:14" s="430" customFormat="1" ht="21.95" customHeight="1">
      <c r="A57" s="222">
        <v>8</v>
      </c>
      <c r="B57" s="54"/>
      <c r="C57" s="249" t="s">
        <v>1110</v>
      </c>
      <c r="D57" s="218" t="s">
        <v>17</v>
      </c>
      <c r="E57" s="396">
        <v>58</v>
      </c>
      <c r="F57" s="396" t="s">
        <v>18</v>
      </c>
      <c r="G57" s="396">
        <v>716</v>
      </c>
      <c r="H57" s="167" t="s">
        <v>488</v>
      </c>
      <c r="I57" s="410"/>
      <c r="J57" s="410" t="s">
        <v>1054</v>
      </c>
      <c r="K57" s="351"/>
      <c r="L57" s="351"/>
      <c r="M57" s="218"/>
      <c r="N57" s="25"/>
    </row>
    <row r="58" spans="1:14" s="386" customFormat="1" ht="21.95" customHeight="1">
      <c r="A58" s="222">
        <v>9</v>
      </c>
      <c r="B58" s="218"/>
      <c r="C58" s="249" t="s">
        <v>1118</v>
      </c>
      <c r="D58" s="218" t="s">
        <v>17</v>
      </c>
      <c r="E58" s="396">
        <v>67</v>
      </c>
      <c r="F58" s="396" t="s">
        <v>18</v>
      </c>
      <c r="G58" s="398" t="s">
        <v>1104</v>
      </c>
      <c r="H58" s="167" t="s">
        <v>496</v>
      </c>
      <c r="I58" s="222" t="s">
        <v>1054</v>
      </c>
      <c r="J58" s="410"/>
      <c r="K58" s="246"/>
      <c r="L58" s="246"/>
      <c r="M58" s="421" t="s">
        <v>1119</v>
      </c>
    </row>
    <row r="59" spans="1:14" ht="21.95" customHeight="1">
      <c r="A59" s="428"/>
      <c r="B59" s="429" t="s">
        <v>879</v>
      </c>
      <c r="C59" s="614" t="s">
        <v>880</v>
      </c>
      <c r="D59" s="615"/>
      <c r="E59" s="615"/>
      <c r="F59" s="615"/>
      <c r="G59" s="615"/>
      <c r="H59" s="615"/>
      <c r="I59" s="615"/>
      <c r="J59" s="615"/>
      <c r="K59" s="615"/>
      <c r="L59" s="615"/>
      <c r="M59" s="616"/>
    </row>
    <row r="60" spans="1:14" ht="21.95" customHeight="1">
      <c r="A60" s="222">
        <v>1</v>
      </c>
      <c r="B60" s="228">
        <v>35</v>
      </c>
      <c r="C60" s="236" t="s">
        <v>54</v>
      </c>
      <c r="D60" s="222" t="s">
        <v>17</v>
      </c>
      <c r="E60" s="222">
        <v>1</v>
      </c>
      <c r="F60" s="222" t="s">
        <v>18</v>
      </c>
      <c r="G60" s="222">
        <v>667</v>
      </c>
      <c r="H60" s="222" t="s">
        <v>488</v>
      </c>
      <c r="I60" s="222" t="s">
        <v>1054</v>
      </c>
      <c r="J60" s="246"/>
      <c r="K60" s="239" t="s">
        <v>889</v>
      </c>
      <c r="L60" s="246"/>
      <c r="M60" s="437" t="s">
        <v>1088</v>
      </c>
    </row>
    <row r="61" spans="1:14" ht="21.95" customHeight="1">
      <c r="A61" s="222">
        <v>2</v>
      </c>
      <c r="B61" s="228">
        <v>13</v>
      </c>
      <c r="C61" s="236" t="s">
        <v>484</v>
      </c>
      <c r="D61" s="222" t="s">
        <v>17</v>
      </c>
      <c r="E61" s="222">
        <v>3</v>
      </c>
      <c r="F61" s="222" t="s">
        <v>18</v>
      </c>
      <c r="G61" s="222">
        <v>303</v>
      </c>
      <c r="H61" s="222" t="s">
        <v>488</v>
      </c>
      <c r="I61" s="222" t="s">
        <v>1054</v>
      </c>
      <c r="J61" s="246"/>
      <c r="K61" s="246">
        <v>1636</v>
      </c>
      <c r="L61" s="246"/>
      <c r="M61" s="437" t="s">
        <v>1088</v>
      </c>
      <c r="N61" s="25" t="s">
        <v>1020</v>
      </c>
    </row>
    <row r="62" spans="1:14" ht="21.95" customHeight="1">
      <c r="A62" s="222">
        <v>3</v>
      </c>
      <c r="B62" s="228">
        <v>20</v>
      </c>
      <c r="C62" s="236" t="s">
        <v>465</v>
      </c>
      <c r="D62" s="222" t="s">
        <v>17</v>
      </c>
      <c r="E62" s="222">
        <v>5</v>
      </c>
      <c r="F62" s="222" t="s">
        <v>18</v>
      </c>
      <c r="G62" s="222">
        <v>261</v>
      </c>
      <c r="H62" s="222" t="s">
        <v>496</v>
      </c>
      <c r="I62" s="222" t="s">
        <v>1054</v>
      </c>
      <c r="J62" s="239"/>
      <c r="K62" s="246"/>
      <c r="L62" s="239" t="s">
        <v>889</v>
      </c>
      <c r="M62" s="222"/>
      <c r="N62" s="25" t="s">
        <v>1019</v>
      </c>
    </row>
    <row r="63" spans="1:14" ht="21.95" customHeight="1">
      <c r="A63" s="222"/>
      <c r="B63" s="388" t="s">
        <v>883</v>
      </c>
      <c r="C63" s="617" t="s">
        <v>859</v>
      </c>
      <c r="D63" s="618"/>
      <c r="E63" s="618"/>
      <c r="F63" s="618"/>
      <c r="G63" s="618"/>
      <c r="H63" s="618"/>
      <c r="I63" s="618"/>
      <c r="J63" s="618"/>
      <c r="K63" s="618"/>
      <c r="L63" s="618"/>
      <c r="M63" s="619"/>
    </row>
    <row r="64" spans="1:14" ht="21.95" customHeight="1">
      <c r="A64" s="222">
        <v>1</v>
      </c>
      <c r="B64" s="388"/>
      <c r="C64" s="236" t="s">
        <v>64</v>
      </c>
      <c r="D64" s="246" t="s">
        <v>17</v>
      </c>
      <c r="E64" s="239" t="s">
        <v>501</v>
      </c>
      <c r="F64" s="246" t="s">
        <v>18</v>
      </c>
      <c r="G64" s="246">
        <v>760</v>
      </c>
      <c r="H64" s="222" t="s">
        <v>488</v>
      </c>
      <c r="I64" s="222" t="s">
        <v>1054</v>
      </c>
      <c r="J64" s="434"/>
      <c r="K64" s="434"/>
      <c r="L64" s="434"/>
      <c r="M64" s="354" t="s">
        <v>1089</v>
      </c>
    </row>
    <row r="65" spans="1:13" ht="21.95" customHeight="1">
      <c r="A65" s="222">
        <v>2</v>
      </c>
      <c r="B65" s="246">
        <v>106</v>
      </c>
      <c r="C65" s="236" t="s">
        <v>70</v>
      </c>
      <c r="D65" s="246" t="s">
        <v>17</v>
      </c>
      <c r="E65" s="222">
        <v>1</v>
      </c>
      <c r="F65" s="246" t="s">
        <v>18</v>
      </c>
      <c r="G65" s="246">
        <v>550</v>
      </c>
      <c r="H65" s="222" t="s">
        <v>488</v>
      </c>
      <c r="I65" s="222" t="s">
        <v>1054</v>
      </c>
      <c r="J65" s="222"/>
      <c r="K65" s="222">
        <v>790</v>
      </c>
      <c r="L65" s="222"/>
      <c r="M65" s="354" t="s">
        <v>1089</v>
      </c>
    </row>
    <row r="66" spans="1:13" ht="21.95" customHeight="1">
      <c r="A66" s="222">
        <v>3</v>
      </c>
      <c r="B66" s="350">
        <v>110</v>
      </c>
      <c r="C66" s="236" t="s">
        <v>74</v>
      </c>
      <c r="D66" s="246" t="s">
        <v>17</v>
      </c>
      <c r="E66" s="222">
        <v>2</v>
      </c>
      <c r="F66" s="246" t="s">
        <v>18</v>
      </c>
      <c r="G66" s="246">
        <v>320</v>
      </c>
      <c r="H66" s="222" t="s">
        <v>496</v>
      </c>
      <c r="I66" s="222" t="s">
        <v>1054</v>
      </c>
      <c r="J66" s="239"/>
      <c r="K66" s="222"/>
      <c r="L66" s="239" t="s">
        <v>889</v>
      </c>
      <c r="M66" s="354" t="s">
        <v>1089</v>
      </c>
    </row>
  </sheetData>
  <mergeCells count="18">
    <mergeCell ref="N3:N4"/>
    <mergeCell ref="C5:M5"/>
    <mergeCell ref="C21:M21"/>
    <mergeCell ref="A1:M1"/>
    <mergeCell ref="A3:A4"/>
    <mergeCell ref="B3:B4"/>
    <mergeCell ref="C3:C4"/>
    <mergeCell ref="D3:G4"/>
    <mergeCell ref="H3:H4"/>
    <mergeCell ref="K3:L3"/>
    <mergeCell ref="M3:M4"/>
    <mergeCell ref="C59:M59"/>
    <mergeCell ref="C63:M63"/>
    <mergeCell ref="I3:I4"/>
    <mergeCell ref="J3:J4"/>
    <mergeCell ref="C49:M49"/>
    <mergeCell ref="C27:M27"/>
    <mergeCell ref="C31:M31"/>
  </mergeCells>
  <conditionalFormatting sqref="B27:C27 B3:D3 M3 H3:I3 B7:G7 J7 H6 M7">
    <cfRule type="cellIs" dxfId="30" priority="11" stopIfTrue="1" operator="equal">
      <formula>0</formula>
    </cfRule>
  </conditionalFormatting>
  <conditionalFormatting sqref="B49:C49">
    <cfRule type="cellIs" dxfId="29" priority="10" stopIfTrue="1" operator="equal">
      <formula>0</formula>
    </cfRule>
  </conditionalFormatting>
  <conditionalFormatting sqref="B59:C59">
    <cfRule type="cellIs" dxfId="28" priority="9" stopIfTrue="1" operator="equal">
      <formula>0</formula>
    </cfRule>
  </conditionalFormatting>
  <conditionalFormatting sqref="B63:C63 B64">
    <cfRule type="cellIs" dxfId="27" priority="8" stopIfTrue="1" operator="equal">
      <formula>0</formula>
    </cfRule>
  </conditionalFormatting>
  <conditionalFormatting sqref="B31:C31">
    <cfRule type="cellIs" dxfId="26" priority="7" stopIfTrue="1" operator="equal">
      <formula>0</formula>
    </cfRule>
  </conditionalFormatting>
  <conditionalFormatting sqref="B21:C21">
    <cfRule type="cellIs" dxfId="25" priority="6" stopIfTrue="1" operator="equal">
      <formula>0</formula>
    </cfRule>
  </conditionalFormatting>
  <conditionalFormatting sqref="B6:G6 I6:J6 M6 I7:I8 I10:I14 I16:I20">
    <cfRule type="cellIs" dxfId="24" priority="5" stopIfTrue="1" operator="equal">
      <formula>0</formula>
    </cfRule>
  </conditionalFormatting>
  <conditionalFormatting sqref="B5:C5">
    <cfRule type="cellIs" dxfId="23" priority="4" stopIfTrue="1" operator="equal">
      <formula>0</formula>
    </cfRule>
  </conditionalFormatting>
  <conditionalFormatting sqref="K3:K4">
    <cfRule type="cellIs" dxfId="22" priority="3" stopIfTrue="1" operator="equal">
      <formula>0</formula>
    </cfRule>
  </conditionalFormatting>
  <conditionalFormatting sqref="K7:L7">
    <cfRule type="cellIs" dxfId="21" priority="2" stopIfTrue="1" operator="equal">
      <formula>0</formula>
    </cfRule>
  </conditionalFormatting>
  <conditionalFormatting sqref="K6:L6">
    <cfRule type="cellIs" dxfId="20" priority="1" stopIfTrue="1" operator="equal">
      <formula>0</formula>
    </cfRule>
  </conditionalFormatting>
  <printOptions horizontalCentered="1"/>
  <pageMargins left="0.70866141732283472" right="0.35433070866141736" top="0.74803149606299213" bottom="0.51181102362204722" header="0.31496062992125984" footer="0.31496062992125984"/>
  <pageSetup paperSize="9" scale="69" fitToHeight="0" orientation="portrait" horizontalDpi="300" verticalDpi="300" r:id="rId1"/>
  <headerFooter>
    <oddHeader>&amp;R&amp;11ĐIỀU CHỈNH QUY HOẠCH CÁC ĐIỂM ĐẤU NỐI VÀO CÁC TUYẾN QUỐC LỘQUA ĐỊA BÀN TỈNH VĨNH LONG&amp;"Times New Roman,Bold"BÁO CÁO CHÍNH</oddHeader>
    <oddFooter>&amp;L&amp;11TRUNG TÂM NGHIÊN CỨU PHÁT TRIỂN ĐÔ THỊ VÀ GIAO THÔNG VẬN TẢI&amp;RPL4-&amp;P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2"/>
  <sheetViews>
    <sheetView zoomScale="70" zoomScaleNormal="70" workbookViewId="0">
      <selection activeCell="T55" sqref="T55"/>
    </sheetView>
  </sheetViews>
  <sheetFormatPr defaultRowHeight="18.75"/>
  <cols>
    <col min="1" max="1" width="4" bestFit="1" customWidth="1"/>
    <col min="2" max="2" width="5.109375" hidden="1" customWidth="1"/>
    <col min="3" max="3" width="41.5546875" bestFit="1" customWidth="1"/>
    <col min="4" max="4" width="4" customWidth="1"/>
    <col min="5" max="5" width="6.21875" customWidth="1"/>
    <col min="6" max="6" width="2.21875" customWidth="1"/>
    <col min="7" max="7" width="5" customWidth="1"/>
    <col min="8" max="8" width="6.5546875" bestFit="1" customWidth="1"/>
    <col min="9" max="10" width="7.44140625" hidden="1" customWidth="1"/>
    <col min="11" max="11" width="8.88671875" hidden="1" customWidth="1"/>
    <col min="12" max="12" width="6.109375" hidden="1" customWidth="1"/>
    <col min="13" max="13" width="8.109375" hidden="1" customWidth="1"/>
    <col min="14" max="14" width="11.5546875" hidden="1" customWidth="1"/>
    <col min="15" max="16" width="7.44140625" hidden="1" customWidth="1"/>
    <col min="17" max="17" width="8.88671875" customWidth="1"/>
    <col min="18" max="18" width="11.5546875" customWidth="1"/>
    <col min="19" max="19" width="23.88671875" customWidth="1"/>
    <col min="20" max="20" width="12.5546875" customWidth="1"/>
    <col min="21" max="23" width="8.88671875" style="409" customWidth="1"/>
    <col min="24" max="24" width="11.5546875" style="409" customWidth="1"/>
    <col min="25" max="25" width="23.88671875" style="409" customWidth="1"/>
    <col min="26" max="26" width="12.5546875" bestFit="1" customWidth="1"/>
  </cols>
  <sheetData>
    <row r="1" spans="1:26">
      <c r="C1" s="632" t="s">
        <v>1045</v>
      </c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  <c r="Q1" s="632"/>
      <c r="R1" s="632"/>
      <c r="S1" s="632"/>
      <c r="T1" s="632"/>
    </row>
    <row r="2" spans="1:26" ht="18.75" customHeight="1">
      <c r="A2" s="633" t="s">
        <v>944</v>
      </c>
      <c r="B2" s="561" t="s">
        <v>888</v>
      </c>
      <c r="C2" s="561" t="s">
        <v>0</v>
      </c>
      <c r="D2" s="562" t="s">
        <v>942</v>
      </c>
      <c r="E2" s="562"/>
      <c r="F2" s="562"/>
      <c r="G2" s="562"/>
      <c r="H2" s="561" t="s">
        <v>4</v>
      </c>
      <c r="I2" s="633" t="s">
        <v>885</v>
      </c>
      <c r="J2" s="633"/>
      <c r="K2" s="633"/>
      <c r="L2" s="633"/>
      <c r="M2" s="633"/>
      <c r="N2" s="633"/>
      <c r="O2" s="411"/>
      <c r="P2" s="411"/>
      <c r="Q2" s="581" t="s">
        <v>5</v>
      </c>
      <c r="R2" s="629" t="s">
        <v>1038</v>
      </c>
      <c r="S2" s="563" t="s">
        <v>943</v>
      </c>
      <c r="T2" s="562" t="s">
        <v>55</v>
      </c>
      <c r="U2" s="407"/>
      <c r="V2" s="407"/>
    </row>
    <row r="3" spans="1:26" ht="37.5" customHeight="1">
      <c r="A3" s="633"/>
      <c r="B3" s="561"/>
      <c r="C3" s="561"/>
      <c r="D3" s="562"/>
      <c r="E3" s="562"/>
      <c r="F3" s="562"/>
      <c r="G3" s="562"/>
      <c r="H3" s="561"/>
      <c r="I3" s="571" t="s">
        <v>941</v>
      </c>
      <c r="J3" s="570"/>
      <c r="K3" s="561" t="s">
        <v>5</v>
      </c>
      <c r="L3" s="571" t="s">
        <v>965</v>
      </c>
      <c r="M3" s="570"/>
      <c r="N3" s="571" t="s">
        <v>6</v>
      </c>
      <c r="O3" s="571" t="s">
        <v>941</v>
      </c>
      <c r="P3" s="570"/>
      <c r="Q3" s="564"/>
      <c r="R3" s="630"/>
      <c r="S3" s="590"/>
      <c r="T3" s="562"/>
    </row>
    <row r="4" spans="1:26">
      <c r="A4" s="633"/>
      <c r="B4" s="561"/>
      <c r="C4" s="561"/>
      <c r="D4" s="562"/>
      <c r="E4" s="562"/>
      <c r="F4" s="562"/>
      <c r="G4" s="562"/>
      <c r="H4" s="561"/>
      <c r="I4" s="401" t="s">
        <v>9</v>
      </c>
      <c r="J4" s="401" t="s">
        <v>10</v>
      </c>
      <c r="K4" s="561"/>
      <c r="L4" s="401" t="s">
        <v>11</v>
      </c>
      <c r="M4" s="401" t="s">
        <v>12</v>
      </c>
      <c r="N4" s="571"/>
      <c r="O4" s="401" t="s">
        <v>9</v>
      </c>
      <c r="P4" s="401" t="s">
        <v>10</v>
      </c>
      <c r="Q4" s="565"/>
      <c r="R4" s="631"/>
      <c r="S4" s="582"/>
      <c r="T4" s="562"/>
    </row>
    <row r="5" spans="1:26">
      <c r="A5" s="347"/>
      <c r="B5" s="347"/>
      <c r="C5" s="347" t="s">
        <v>945</v>
      </c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9"/>
      <c r="V5" s="349"/>
      <c r="W5" s="349"/>
      <c r="X5" s="349"/>
      <c r="Y5" s="349"/>
      <c r="Z5" s="356"/>
    </row>
    <row r="6" spans="1:26">
      <c r="A6" s="403">
        <v>1</v>
      </c>
      <c r="B6" s="403"/>
      <c r="C6" s="348" t="s">
        <v>973</v>
      </c>
      <c r="D6" s="403" t="s">
        <v>17</v>
      </c>
      <c r="E6" s="403">
        <v>2029</v>
      </c>
      <c r="F6" s="403" t="s">
        <v>18</v>
      </c>
      <c r="G6" s="403">
        <v>100</v>
      </c>
      <c r="H6" s="403" t="s">
        <v>496</v>
      </c>
      <c r="I6" s="348"/>
      <c r="J6" s="357" t="s">
        <v>889</v>
      </c>
      <c r="K6" s="348" t="s">
        <v>27</v>
      </c>
      <c r="L6" s="348">
        <v>9</v>
      </c>
      <c r="M6" s="348">
        <v>7</v>
      </c>
      <c r="N6" s="403" t="s">
        <v>30</v>
      </c>
      <c r="O6" s="348"/>
      <c r="P6" s="357" t="s">
        <v>889</v>
      </c>
      <c r="Q6" s="403" t="s">
        <v>27</v>
      </c>
      <c r="R6" s="403" t="s">
        <v>1039</v>
      </c>
      <c r="S6" s="348" t="s">
        <v>416</v>
      </c>
      <c r="T6" s="348" t="s">
        <v>967</v>
      </c>
    </row>
    <row r="7" spans="1:26">
      <c r="A7" s="403">
        <v>2</v>
      </c>
      <c r="B7" s="403"/>
      <c r="C7" s="348" t="s">
        <v>973</v>
      </c>
      <c r="D7" s="403" t="s">
        <v>17</v>
      </c>
      <c r="E7" s="403">
        <v>2029</v>
      </c>
      <c r="F7" s="403" t="s">
        <v>18</v>
      </c>
      <c r="G7" s="403">
        <v>217</v>
      </c>
      <c r="H7" s="403" t="s">
        <v>514</v>
      </c>
      <c r="I7" s="357" t="s">
        <v>889</v>
      </c>
      <c r="J7" s="348">
        <v>117</v>
      </c>
      <c r="K7" s="348" t="s">
        <v>923</v>
      </c>
      <c r="L7" s="348">
        <v>11</v>
      </c>
      <c r="M7" s="348">
        <v>10</v>
      </c>
      <c r="N7" s="403" t="s">
        <v>30</v>
      </c>
      <c r="O7" s="357" t="s">
        <v>889</v>
      </c>
      <c r="P7" s="348">
        <v>117</v>
      </c>
      <c r="Q7" s="403" t="s">
        <v>923</v>
      </c>
      <c r="R7" s="403" t="s">
        <v>1042</v>
      </c>
      <c r="S7" s="348" t="s">
        <v>416</v>
      </c>
      <c r="T7" s="348" t="s">
        <v>967</v>
      </c>
    </row>
    <row r="8" spans="1:26">
      <c r="A8" s="403">
        <v>3</v>
      </c>
      <c r="B8" s="403"/>
      <c r="C8" s="348" t="s">
        <v>973</v>
      </c>
      <c r="D8" s="403" t="s">
        <v>17</v>
      </c>
      <c r="E8" s="403">
        <v>2029</v>
      </c>
      <c r="F8" s="403" t="s">
        <v>18</v>
      </c>
      <c r="G8" s="403">
        <v>445</v>
      </c>
      <c r="H8" s="403" t="s">
        <v>514</v>
      </c>
      <c r="I8" s="348">
        <v>228</v>
      </c>
      <c r="J8" s="348">
        <v>228</v>
      </c>
      <c r="K8" s="348" t="s">
        <v>27</v>
      </c>
      <c r="L8" s="348">
        <v>6.5</v>
      </c>
      <c r="M8" s="348">
        <v>5.5</v>
      </c>
      <c r="N8" s="403" t="s">
        <v>30</v>
      </c>
      <c r="O8" s="348">
        <v>228</v>
      </c>
      <c r="P8" s="348">
        <v>228</v>
      </c>
      <c r="Q8" s="403" t="s">
        <v>27</v>
      </c>
      <c r="R8" s="403" t="s">
        <v>1040</v>
      </c>
      <c r="S8" s="348" t="s">
        <v>416</v>
      </c>
      <c r="T8" s="348" t="s">
        <v>967</v>
      </c>
    </row>
    <row r="9" spans="1:26">
      <c r="A9" s="403">
        <v>4</v>
      </c>
      <c r="B9" s="348"/>
      <c r="C9" s="348" t="s">
        <v>973</v>
      </c>
      <c r="D9" s="403" t="s">
        <v>17</v>
      </c>
      <c r="E9" s="403">
        <v>2029</v>
      </c>
      <c r="F9" s="403" t="s">
        <v>18</v>
      </c>
      <c r="G9" s="403">
        <v>762</v>
      </c>
      <c r="H9" s="403" t="s">
        <v>488</v>
      </c>
      <c r="I9" s="348">
        <v>317</v>
      </c>
      <c r="J9" s="348"/>
      <c r="K9" s="348" t="s">
        <v>27</v>
      </c>
      <c r="L9" s="348">
        <v>6.5</v>
      </c>
      <c r="M9" s="348">
        <v>5.5</v>
      </c>
      <c r="N9" s="403" t="s">
        <v>30</v>
      </c>
      <c r="O9" s="348">
        <v>317</v>
      </c>
      <c r="P9" s="348"/>
      <c r="Q9" s="403" t="s">
        <v>27</v>
      </c>
      <c r="R9" s="403" t="s">
        <v>1039</v>
      </c>
      <c r="S9" s="348" t="s">
        <v>416</v>
      </c>
      <c r="T9" s="348" t="s">
        <v>967</v>
      </c>
    </row>
    <row r="10" spans="1:26">
      <c r="A10" s="403">
        <v>5</v>
      </c>
      <c r="B10" s="403">
        <v>145</v>
      </c>
      <c r="C10" s="348" t="s">
        <v>308</v>
      </c>
      <c r="D10" s="403" t="s">
        <v>17</v>
      </c>
      <c r="E10" s="403">
        <v>2029</v>
      </c>
      <c r="F10" s="403" t="s">
        <v>18</v>
      </c>
      <c r="G10" s="403">
        <v>791</v>
      </c>
      <c r="H10" s="403" t="s">
        <v>488</v>
      </c>
      <c r="I10" s="402">
        <v>29</v>
      </c>
      <c r="J10" s="402"/>
      <c r="K10" s="348" t="s">
        <v>27</v>
      </c>
      <c r="L10" s="402">
        <v>20</v>
      </c>
      <c r="M10" s="402">
        <v>11</v>
      </c>
      <c r="N10" s="403" t="s">
        <v>30</v>
      </c>
      <c r="O10" s="402">
        <v>29</v>
      </c>
      <c r="P10" s="402"/>
      <c r="Q10" s="403" t="s">
        <v>27</v>
      </c>
      <c r="R10" s="403" t="s">
        <v>1039</v>
      </c>
      <c r="S10" s="348" t="s">
        <v>416</v>
      </c>
      <c r="T10" s="348" t="s">
        <v>967</v>
      </c>
    </row>
    <row r="11" spans="1:26">
      <c r="A11" s="403">
        <v>6</v>
      </c>
      <c r="B11" s="348">
        <v>129</v>
      </c>
      <c r="C11" s="348" t="s">
        <v>297</v>
      </c>
      <c r="D11" s="403" t="s">
        <v>17</v>
      </c>
      <c r="E11" s="403">
        <v>2031</v>
      </c>
      <c r="F11" s="403" t="s">
        <v>18</v>
      </c>
      <c r="G11" s="403">
        <v>253</v>
      </c>
      <c r="H11" s="403" t="s">
        <v>488</v>
      </c>
      <c r="I11" s="402">
        <v>1462</v>
      </c>
      <c r="J11" s="402"/>
      <c r="K11" s="348" t="s">
        <v>27</v>
      </c>
      <c r="L11" s="402">
        <v>34</v>
      </c>
      <c r="M11" s="402">
        <v>20</v>
      </c>
      <c r="N11" s="403" t="s">
        <v>30</v>
      </c>
      <c r="O11" s="402">
        <v>1462</v>
      </c>
      <c r="P11" s="402"/>
      <c r="Q11" s="403" t="s">
        <v>20</v>
      </c>
      <c r="R11" s="634" t="s">
        <v>1041</v>
      </c>
      <c r="S11" s="348" t="s">
        <v>416</v>
      </c>
      <c r="T11" s="348" t="s">
        <v>967</v>
      </c>
    </row>
    <row r="12" spans="1:26">
      <c r="A12" s="403">
        <v>7</v>
      </c>
      <c r="B12" s="348"/>
      <c r="C12" s="348" t="s">
        <v>1022</v>
      </c>
      <c r="D12" s="403" t="s">
        <v>17</v>
      </c>
      <c r="E12" s="403">
        <v>2031</v>
      </c>
      <c r="F12" s="403" t="s">
        <v>18</v>
      </c>
      <c r="G12" s="403">
        <v>253</v>
      </c>
      <c r="H12" s="403" t="s">
        <v>496</v>
      </c>
      <c r="I12" s="402"/>
      <c r="J12" s="402">
        <v>98</v>
      </c>
      <c r="K12" s="348"/>
      <c r="L12" s="402"/>
      <c r="M12" s="402"/>
      <c r="N12" s="403"/>
      <c r="O12" s="402"/>
      <c r="P12" s="402">
        <v>98</v>
      </c>
      <c r="Q12" s="403" t="s">
        <v>20</v>
      </c>
      <c r="R12" s="634"/>
      <c r="S12" s="348" t="s">
        <v>416</v>
      </c>
      <c r="T12" s="348" t="s">
        <v>968</v>
      </c>
    </row>
    <row r="13" spans="1:26">
      <c r="A13" s="403">
        <v>8</v>
      </c>
      <c r="B13" s="348"/>
      <c r="C13" s="348" t="s">
        <v>1022</v>
      </c>
      <c r="D13" s="403" t="s">
        <v>17</v>
      </c>
      <c r="E13" s="403">
        <v>2031</v>
      </c>
      <c r="F13" s="403" t="s">
        <v>18</v>
      </c>
      <c r="G13" s="403">
        <v>350</v>
      </c>
      <c r="H13" s="403" t="s">
        <v>514</v>
      </c>
      <c r="I13" s="402">
        <v>97</v>
      </c>
      <c r="J13" s="402">
        <v>97</v>
      </c>
      <c r="K13" s="348"/>
      <c r="L13" s="402"/>
      <c r="M13" s="402"/>
      <c r="N13" s="403"/>
      <c r="O13" s="402">
        <v>97</v>
      </c>
      <c r="P13" s="402">
        <v>97</v>
      </c>
      <c r="Q13" s="403" t="s">
        <v>27</v>
      </c>
      <c r="R13" s="403" t="s">
        <v>1040</v>
      </c>
      <c r="S13" s="348" t="s">
        <v>416</v>
      </c>
      <c r="T13" s="348" t="s">
        <v>968</v>
      </c>
    </row>
    <row r="14" spans="1:26">
      <c r="A14" s="403">
        <v>9</v>
      </c>
      <c r="B14" s="348">
        <v>131</v>
      </c>
      <c r="C14" s="348" t="s">
        <v>299</v>
      </c>
      <c r="D14" s="403" t="s">
        <v>17</v>
      </c>
      <c r="E14" s="410">
        <v>2031</v>
      </c>
      <c r="F14" s="410" t="s">
        <v>18</v>
      </c>
      <c r="G14" s="410">
        <v>470</v>
      </c>
      <c r="H14" s="403" t="s">
        <v>496</v>
      </c>
      <c r="I14" s="402"/>
      <c r="J14" s="402">
        <v>120</v>
      </c>
      <c r="K14" s="348" t="s">
        <v>27</v>
      </c>
      <c r="L14" s="402">
        <v>5.5</v>
      </c>
      <c r="M14" s="402">
        <v>3.5</v>
      </c>
      <c r="N14" s="403" t="s">
        <v>30</v>
      </c>
      <c r="O14" s="402"/>
      <c r="P14" s="402">
        <v>120</v>
      </c>
      <c r="Q14" s="403" t="s">
        <v>27</v>
      </c>
      <c r="R14" s="403" t="s">
        <v>1039</v>
      </c>
      <c r="S14" s="348" t="s">
        <v>416</v>
      </c>
      <c r="T14" s="348" t="s">
        <v>968</v>
      </c>
    </row>
    <row r="15" spans="1:26">
      <c r="A15" s="403">
        <v>10</v>
      </c>
      <c r="B15" s="348">
        <v>142</v>
      </c>
      <c r="C15" s="348" t="s">
        <v>47</v>
      </c>
      <c r="D15" s="403" t="s">
        <v>17</v>
      </c>
      <c r="E15" s="410">
        <v>2031</v>
      </c>
      <c r="F15" s="410" t="s">
        <v>18</v>
      </c>
      <c r="G15" s="410">
        <v>555</v>
      </c>
      <c r="H15" s="403" t="s">
        <v>488</v>
      </c>
      <c r="I15" s="402">
        <v>205</v>
      </c>
      <c r="J15" s="402"/>
      <c r="K15" s="348" t="s">
        <v>27</v>
      </c>
      <c r="L15" s="402">
        <v>5.5</v>
      </c>
      <c r="M15" s="402">
        <v>2.5</v>
      </c>
      <c r="N15" s="403" t="s">
        <v>221</v>
      </c>
      <c r="O15" s="402">
        <v>205</v>
      </c>
      <c r="P15" s="402"/>
      <c r="Q15" s="403" t="s">
        <v>27</v>
      </c>
      <c r="R15" s="403" t="s">
        <v>1039</v>
      </c>
      <c r="S15" s="348" t="s">
        <v>416</v>
      </c>
      <c r="T15" s="348" t="s">
        <v>968</v>
      </c>
    </row>
    <row r="16" spans="1:26">
      <c r="A16" s="403">
        <v>11</v>
      </c>
      <c r="B16" s="348">
        <v>132</v>
      </c>
      <c r="C16" s="348" t="s">
        <v>300</v>
      </c>
      <c r="D16" s="403" t="s">
        <v>17</v>
      </c>
      <c r="E16" s="410">
        <v>2031</v>
      </c>
      <c r="F16" s="410" t="s">
        <v>18</v>
      </c>
      <c r="G16" s="410">
        <v>580</v>
      </c>
      <c r="H16" s="403" t="s">
        <v>496</v>
      </c>
      <c r="I16" s="402"/>
      <c r="J16" s="402">
        <v>110</v>
      </c>
      <c r="K16" s="348" t="s">
        <v>27</v>
      </c>
      <c r="L16" s="402">
        <v>9</v>
      </c>
      <c r="M16" s="402">
        <v>7</v>
      </c>
      <c r="N16" s="403" t="s">
        <v>30</v>
      </c>
      <c r="O16" s="402"/>
      <c r="P16" s="402">
        <v>110</v>
      </c>
      <c r="Q16" s="403" t="s">
        <v>27</v>
      </c>
      <c r="R16" s="403" t="s">
        <v>1039</v>
      </c>
      <c r="S16" s="348" t="s">
        <v>416</v>
      </c>
      <c r="T16" s="348" t="s">
        <v>968</v>
      </c>
    </row>
    <row r="17" spans="1:20">
      <c r="A17" s="403">
        <v>12</v>
      </c>
      <c r="B17" s="348">
        <v>140</v>
      </c>
      <c r="C17" s="348" t="s">
        <v>918</v>
      </c>
      <c r="D17" s="403" t="s">
        <v>17</v>
      </c>
      <c r="E17" s="410">
        <v>2031</v>
      </c>
      <c r="F17" s="410" t="s">
        <v>18</v>
      </c>
      <c r="G17" s="410">
        <v>690</v>
      </c>
      <c r="H17" s="403" t="s">
        <v>488</v>
      </c>
      <c r="I17" s="402">
        <v>135</v>
      </c>
      <c r="J17" s="402"/>
      <c r="K17" s="348" t="s">
        <v>56</v>
      </c>
      <c r="L17" s="402">
        <v>17</v>
      </c>
      <c r="M17" s="402">
        <v>8</v>
      </c>
      <c r="N17" s="403" t="s">
        <v>30</v>
      </c>
      <c r="O17" s="402">
        <v>135</v>
      </c>
      <c r="P17" s="402"/>
      <c r="Q17" s="403" t="s">
        <v>56</v>
      </c>
      <c r="R17" s="403" t="s">
        <v>1039</v>
      </c>
      <c r="S17" s="348" t="s">
        <v>416</v>
      </c>
      <c r="T17" s="348" t="s">
        <v>968</v>
      </c>
    </row>
    <row r="18" spans="1:20">
      <c r="A18" s="403">
        <v>13</v>
      </c>
      <c r="B18" s="348">
        <v>133</v>
      </c>
      <c r="C18" s="348" t="s">
        <v>301</v>
      </c>
      <c r="D18" s="403" t="s">
        <v>17</v>
      </c>
      <c r="E18" s="410">
        <v>2031</v>
      </c>
      <c r="F18" s="410" t="s">
        <v>18</v>
      </c>
      <c r="G18" s="410">
        <v>725</v>
      </c>
      <c r="H18" s="403" t="s">
        <v>496</v>
      </c>
      <c r="I18" s="402"/>
      <c r="J18" s="402">
        <v>145</v>
      </c>
      <c r="K18" s="348" t="s">
        <v>27</v>
      </c>
      <c r="L18" s="402">
        <v>9</v>
      </c>
      <c r="M18" s="402">
        <v>7</v>
      </c>
      <c r="N18" s="403" t="s">
        <v>30</v>
      </c>
      <c r="O18" s="402"/>
      <c r="P18" s="402">
        <v>145</v>
      </c>
      <c r="Q18" s="403" t="s">
        <v>27</v>
      </c>
      <c r="R18" s="403" t="s">
        <v>1039</v>
      </c>
      <c r="S18" s="348" t="s">
        <v>416</v>
      </c>
      <c r="T18" s="348" t="s">
        <v>968</v>
      </c>
    </row>
    <row r="19" spans="1:20">
      <c r="A19" s="403">
        <v>14</v>
      </c>
      <c r="B19" s="348">
        <v>136</v>
      </c>
      <c r="C19" s="348" t="s">
        <v>979</v>
      </c>
      <c r="D19" s="403" t="s">
        <v>17</v>
      </c>
      <c r="E19" s="410">
        <v>2031</v>
      </c>
      <c r="F19" s="410" t="s">
        <v>18</v>
      </c>
      <c r="G19" s="410">
        <v>945</v>
      </c>
      <c r="H19" s="403" t="s">
        <v>496</v>
      </c>
      <c r="I19" s="402"/>
      <c r="J19" s="402">
        <v>220</v>
      </c>
      <c r="K19" s="348" t="s">
        <v>27</v>
      </c>
      <c r="L19" s="402">
        <v>9</v>
      </c>
      <c r="M19" s="402">
        <v>7</v>
      </c>
      <c r="N19" s="403" t="s">
        <v>30</v>
      </c>
      <c r="O19" s="402"/>
      <c r="P19" s="402">
        <v>220</v>
      </c>
      <c r="Q19" s="403" t="s">
        <v>20</v>
      </c>
      <c r="R19" s="635" t="s">
        <v>1041</v>
      </c>
      <c r="S19" s="348" t="s">
        <v>416</v>
      </c>
      <c r="T19" s="348" t="s">
        <v>968</v>
      </c>
    </row>
    <row r="20" spans="1:20">
      <c r="A20" s="403">
        <v>15</v>
      </c>
      <c r="B20" s="348">
        <v>137</v>
      </c>
      <c r="C20" s="348" t="s">
        <v>972</v>
      </c>
      <c r="D20" s="403" t="s">
        <v>17</v>
      </c>
      <c r="E20" s="403">
        <v>2032</v>
      </c>
      <c r="F20" s="403" t="s">
        <v>18</v>
      </c>
      <c r="G20" s="357" t="s">
        <v>483</v>
      </c>
      <c r="H20" s="403" t="s">
        <v>488</v>
      </c>
      <c r="I20" s="402">
        <v>310</v>
      </c>
      <c r="J20" s="402"/>
      <c r="K20" s="348" t="s">
        <v>20</v>
      </c>
      <c r="L20" s="402">
        <v>22</v>
      </c>
      <c r="M20" s="402">
        <v>11</v>
      </c>
      <c r="N20" s="403" t="s">
        <v>30</v>
      </c>
      <c r="O20" s="402">
        <v>310</v>
      </c>
      <c r="P20" s="402"/>
      <c r="Q20" s="403" t="s">
        <v>20</v>
      </c>
      <c r="R20" s="636"/>
      <c r="S20" s="348" t="s">
        <v>416</v>
      </c>
      <c r="T20" s="348" t="s">
        <v>967</v>
      </c>
    </row>
    <row r="21" spans="1:20">
      <c r="A21" s="403">
        <v>16</v>
      </c>
      <c r="B21" s="348">
        <v>137</v>
      </c>
      <c r="C21" s="348" t="s">
        <v>304</v>
      </c>
      <c r="D21" s="403" t="s">
        <v>17</v>
      </c>
      <c r="E21" s="403">
        <v>2032</v>
      </c>
      <c r="F21" s="403" t="s">
        <v>18</v>
      </c>
      <c r="G21" s="357" t="s">
        <v>483</v>
      </c>
      <c r="H21" s="403" t="s">
        <v>488</v>
      </c>
      <c r="I21" s="402">
        <v>0</v>
      </c>
      <c r="J21" s="402"/>
      <c r="K21" s="348" t="s">
        <v>20</v>
      </c>
      <c r="L21" s="402">
        <v>9</v>
      </c>
      <c r="M21" s="402">
        <v>8</v>
      </c>
      <c r="N21" s="403" t="s">
        <v>30</v>
      </c>
      <c r="O21" s="402">
        <v>0</v>
      </c>
      <c r="P21" s="402"/>
      <c r="Q21" s="403" t="s">
        <v>20</v>
      </c>
      <c r="R21" s="636"/>
      <c r="S21" s="348" t="s">
        <v>416</v>
      </c>
      <c r="T21" s="348" t="s">
        <v>968</v>
      </c>
    </row>
    <row r="22" spans="1:20">
      <c r="A22" s="403">
        <v>17</v>
      </c>
      <c r="B22" s="348"/>
      <c r="C22" s="348" t="s">
        <v>964</v>
      </c>
      <c r="D22" s="403" t="s">
        <v>17</v>
      </c>
      <c r="E22" s="403">
        <v>2032</v>
      </c>
      <c r="F22" s="403" t="s">
        <v>18</v>
      </c>
      <c r="G22" s="357" t="s">
        <v>483</v>
      </c>
      <c r="H22" s="403" t="s">
        <v>496</v>
      </c>
      <c r="I22" s="348"/>
      <c r="J22" s="402">
        <v>55</v>
      </c>
      <c r="K22" s="348" t="s">
        <v>20</v>
      </c>
      <c r="L22" s="402">
        <v>19</v>
      </c>
      <c r="M22" s="402">
        <v>15</v>
      </c>
      <c r="N22" s="403" t="s">
        <v>30</v>
      </c>
      <c r="O22" s="348"/>
      <c r="P22" s="402">
        <v>55</v>
      </c>
      <c r="Q22" s="403" t="s">
        <v>20</v>
      </c>
      <c r="R22" s="637"/>
      <c r="S22" s="348" t="s">
        <v>416</v>
      </c>
      <c r="T22" s="348" t="s">
        <v>967</v>
      </c>
    </row>
    <row r="23" spans="1:20">
      <c r="A23" s="403">
        <v>18</v>
      </c>
      <c r="B23" s="348"/>
      <c r="C23" s="348" t="s">
        <v>1025</v>
      </c>
      <c r="D23" s="403" t="s">
        <v>17</v>
      </c>
      <c r="E23" s="403">
        <v>2042</v>
      </c>
      <c r="F23" s="403" t="s">
        <v>18</v>
      </c>
      <c r="G23" s="357" t="s">
        <v>483</v>
      </c>
      <c r="H23" s="403" t="s">
        <v>514</v>
      </c>
      <c r="I23" s="348">
        <v>10000</v>
      </c>
      <c r="J23" s="402">
        <v>10000</v>
      </c>
      <c r="K23" s="348" t="s">
        <v>20</v>
      </c>
      <c r="L23" s="402">
        <v>19</v>
      </c>
      <c r="M23" s="402">
        <v>15</v>
      </c>
      <c r="N23" s="403" t="s">
        <v>30</v>
      </c>
      <c r="O23" s="357" t="s">
        <v>889</v>
      </c>
      <c r="P23" s="357" t="s">
        <v>889</v>
      </c>
      <c r="Q23" s="403" t="s">
        <v>20</v>
      </c>
      <c r="R23" s="403" t="s">
        <v>1041</v>
      </c>
      <c r="S23" s="348" t="s">
        <v>400</v>
      </c>
      <c r="T23" s="348" t="s">
        <v>967</v>
      </c>
    </row>
    <row r="24" spans="1:20">
      <c r="A24" s="403">
        <v>19</v>
      </c>
      <c r="B24" s="403"/>
      <c r="C24" s="348" t="s">
        <v>439</v>
      </c>
      <c r="D24" s="403" t="s">
        <v>17</v>
      </c>
      <c r="E24" s="396">
        <v>2043</v>
      </c>
      <c r="F24" s="396" t="s">
        <v>18</v>
      </c>
      <c r="G24" s="119">
        <v>150</v>
      </c>
      <c r="H24" s="403" t="s">
        <v>488</v>
      </c>
      <c r="I24" s="402">
        <v>347</v>
      </c>
      <c r="J24" s="402"/>
      <c r="K24" s="348" t="s">
        <v>27</v>
      </c>
      <c r="L24" s="402">
        <v>5</v>
      </c>
      <c r="M24" s="402">
        <v>3.5</v>
      </c>
      <c r="N24" s="403" t="s">
        <v>30</v>
      </c>
      <c r="O24" s="402">
        <v>1150</v>
      </c>
      <c r="P24" s="402"/>
      <c r="Q24" s="403" t="s">
        <v>27</v>
      </c>
      <c r="R24" s="403" t="s">
        <v>1039</v>
      </c>
      <c r="S24" s="348" t="s">
        <v>399</v>
      </c>
      <c r="T24" s="348" t="s">
        <v>967</v>
      </c>
    </row>
    <row r="25" spans="1:20">
      <c r="A25" s="403">
        <v>20</v>
      </c>
      <c r="B25" s="403">
        <v>912</v>
      </c>
      <c r="C25" s="348" t="s">
        <v>953</v>
      </c>
      <c r="D25" s="403" t="s">
        <v>17</v>
      </c>
      <c r="E25" s="119">
        <v>2043</v>
      </c>
      <c r="F25" s="262" t="s">
        <v>18</v>
      </c>
      <c r="G25" s="119">
        <v>802</v>
      </c>
      <c r="H25" s="403" t="s">
        <v>496</v>
      </c>
      <c r="I25" s="402"/>
      <c r="J25" s="402">
        <v>119</v>
      </c>
      <c r="K25" s="348" t="s">
        <v>27</v>
      </c>
      <c r="L25" s="402">
        <v>5</v>
      </c>
      <c r="M25" s="402">
        <v>3.5</v>
      </c>
      <c r="N25" s="403" t="s">
        <v>30</v>
      </c>
      <c r="O25" s="402"/>
      <c r="P25" s="402">
        <v>1802</v>
      </c>
      <c r="Q25" s="403" t="s">
        <v>27</v>
      </c>
      <c r="R25" s="403" t="s">
        <v>1039</v>
      </c>
      <c r="S25" s="348" t="s">
        <v>399</v>
      </c>
      <c r="T25" s="348" t="s">
        <v>967</v>
      </c>
    </row>
    <row r="26" spans="1:20">
      <c r="A26" s="403">
        <v>21</v>
      </c>
      <c r="B26" s="403">
        <v>892</v>
      </c>
      <c r="C26" s="348" t="s">
        <v>893</v>
      </c>
      <c r="D26" s="403" t="s">
        <v>17</v>
      </c>
      <c r="E26" s="119">
        <v>2044</v>
      </c>
      <c r="F26" s="262" t="s">
        <v>18</v>
      </c>
      <c r="G26" s="398" t="s">
        <v>737</v>
      </c>
      <c r="H26" s="403" t="s">
        <v>488</v>
      </c>
      <c r="I26" s="402">
        <v>588</v>
      </c>
      <c r="J26" s="402"/>
      <c r="K26" s="348" t="s">
        <v>27</v>
      </c>
      <c r="L26" s="402">
        <v>45</v>
      </c>
      <c r="M26" s="402">
        <v>35</v>
      </c>
      <c r="N26" s="403" t="s">
        <v>30</v>
      </c>
      <c r="O26" s="348">
        <v>875</v>
      </c>
      <c r="P26" s="348"/>
      <c r="Q26" s="403" t="s">
        <v>27</v>
      </c>
      <c r="R26" s="403" t="s">
        <v>1039</v>
      </c>
      <c r="S26" s="348" t="s">
        <v>399</v>
      </c>
      <c r="T26" s="348" t="s">
        <v>968</v>
      </c>
    </row>
    <row r="27" spans="1:20">
      <c r="A27" s="403">
        <v>22</v>
      </c>
      <c r="B27" s="403">
        <v>832</v>
      </c>
      <c r="C27" s="348" t="s">
        <v>440</v>
      </c>
      <c r="D27" s="403" t="s">
        <v>17</v>
      </c>
      <c r="E27" s="119">
        <v>2045</v>
      </c>
      <c r="F27" s="262" t="s">
        <v>18</v>
      </c>
      <c r="G27" s="396">
        <v>100</v>
      </c>
      <c r="H27" s="403" t="s">
        <v>488</v>
      </c>
      <c r="I27" s="402">
        <v>455</v>
      </c>
      <c r="J27" s="402"/>
      <c r="K27" s="348" t="s">
        <v>27</v>
      </c>
      <c r="L27" s="402">
        <v>9</v>
      </c>
      <c r="M27" s="402">
        <v>7</v>
      </c>
      <c r="N27" s="403" t="s">
        <v>30</v>
      </c>
      <c r="O27" s="348">
        <v>1075</v>
      </c>
      <c r="P27" s="348"/>
      <c r="Q27" s="403" t="s">
        <v>27</v>
      </c>
      <c r="R27" s="634" t="s">
        <v>1040</v>
      </c>
      <c r="S27" s="348" t="s">
        <v>921</v>
      </c>
      <c r="T27" s="348" t="s">
        <v>968</v>
      </c>
    </row>
    <row r="28" spans="1:20">
      <c r="A28" s="403">
        <v>23</v>
      </c>
      <c r="B28" s="403"/>
      <c r="C28" s="348" t="s">
        <v>1028</v>
      </c>
      <c r="D28" s="403" t="s">
        <v>17</v>
      </c>
      <c r="E28" s="119">
        <v>2045</v>
      </c>
      <c r="F28" s="262" t="s">
        <v>18</v>
      </c>
      <c r="G28" s="396">
        <v>100</v>
      </c>
      <c r="H28" s="403" t="s">
        <v>496</v>
      </c>
      <c r="I28" s="402"/>
      <c r="J28" s="402">
        <v>760</v>
      </c>
      <c r="K28" s="348"/>
      <c r="L28" s="402"/>
      <c r="M28" s="402"/>
      <c r="N28" s="403"/>
      <c r="O28" s="348"/>
      <c r="P28" s="348">
        <v>1298</v>
      </c>
      <c r="Q28" s="403" t="s">
        <v>27</v>
      </c>
      <c r="R28" s="634"/>
      <c r="S28" s="348" t="s">
        <v>398</v>
      </c>
      <c r="T28" s="348" t="s">
        <v>968</v>
      </c>
    </row>
    <row r="29" spans="1:20">
      <c r="A29" s="403">
        <v>24</v>
      </c>
      <c r="B29" s="403">
        <v>812</v>
      </c>
      <c r="C29" s="348" t="s">
        <v>895</v>
      </c>
      <c r="D29" s="403" t="s">
        <v>17</v>
      </c>
      <c r="E29" s="396">
        <v>2045</v>
      </c>
      <c r="F29" s="400" t="s">
        <v>18</v>
      </c>
      <c r="G29" s="396">
        <v>850</v>
      </c>
      <c r="H29" s="403" t="s">
        <v>496</v>
      </c>
      <c r="I29" s="402"/>
      <c r="J29" s="402">
        <v>280</v>
      </c>
      <c r="K29" s="348" t="s">
        <v>27</v>
      </c>
      <c r="L29" s="402">
        <v>40</v>
      </c>
      <c r="M29" s="402">
        <v>30</v>
      </c>
      <c r="N29" s="403" t="s">
        <v>30</v>
      </c>
      <c r="O29" s="402"/>
      <c r="P29" s="402">
        <v>750</v>
      </c>
      <c r="Q29" s="403" t="s">
        <v>20</v>
      </c>
      <c r="R29" s="634" t="s">
        <v>1041</v>
      </c>
      <c r="S29" s="348" t="s">
        <v>398</v>
      </c>
      <c r="T29" s="348" t="s">
        <v>967</v>
      </c>
    </row>
    <row r="30" spans="1:20">
      <c r="A30" s="403">
        <v>25</v>
      </c>
      <c r="B30" s="403">
        <v>812</v>
      </c>
      <c r="C30" s="348" t="s">
        <v>440</v>
      </c>
      <c r="D30" s="403" t="s">
        <v>17</v>
      </c>
      <c r="E30" s="396">
        <v>2045</v>
      </c>
      <c r="F30" s="400" t="s">
        <v>18</v>
      </c>
      <c r="G30" s="396">
        <v>850</v>
      </c>
      <c r="H30" s="403" t="s">
        <v>488</v>
      </c>
      <c r="I30" s="402">
        <v>750</v>
      </c>
      <c r="J30" s="402"/>
      <c r="K30" s="348" t="s">
        <v>27</v>
      </c>
      <c r="L30" s="402">
        <v>40</v>
      </c>
      <c r="M30" s="402">
        <v>30</v>
      </c>
      <c r="N30" s="403" t="s">
        <v>30</v>
      </c>
      <c r="O30" s="402">
        <v>750</v>
      </c>
      <c r="P30" s="402"/>
      <c r="Q30" s="403" t="s">
        <v>20</v>
      </c>
      <c r="R30" s="634"/>
      <c r="S30" s="348" t="s">
        <v>921</v>
      </c>
      <c r="T30" s="348" t="s">
        <v>967</v>
      </c>
    </row>
    <row r="31" spans="1:20">
      <c r="A31" s="403">
        <v>26</v>
      </c>
      <c r="B31" s="403">
        <v>702</v>
      </c>
      <c r="C31" s="348" t="s">
        <v>441</v>
      </c>
      <c r="D31" s="403" t="s">
        <v>17</v>
      </c>
      <c r="E31" s="396">
        <v>2047</v>
      </c>
      <c r="F31" s="400" t="s">
        <v>18</v>
      </c>
      <c r="G31" s="396">
        <v>300</v>
      </c>
      <c r="H31" s="403" t="s">
        <v>488</v>
      </c>
      <c r="I31" s="402">
        <v>40</v>
      </c>
      <c r="J31" s="402"/>
      <c r="K31" s="348" t="s">
        <v>27</v>
      </c>
      <c r="L31" s="402">
        <v>5.5</v>
      </c>
      <c r="M31" s="402">
        <v>3.5</v>
      </c>
      <c r="N31" s="403" t="s">
        <v>30</v>
      </c>
      <c r="O31" s="402">
        <v>870</v>
      </c>
      <c r="P31" s="402"/>
      <c r="Q31" s="403" t="s">
        <v>27</v>
      </c>
      <c r="R31" s="634" t="s">
        <v>1040</v>
      </c>
      <c r="S31" s="348" t="s">
        <v>921</v>
      </c>
      <c r="T31" s="348" t="s">
        <v>967</v>
      </c>
    </row>
    <row r="32" spans="1:20">
      <c r="A32" s="403">
        <v>27</v>
      </c>
      <c r="B32" s="403">
        <v>702</v>
      </c>
      <c r="C32" s="348" t="s">
        <v>442</v>
      </c>
      <c r="D32" s="403" t="s">
        <v>17</v>
      </c>
      <c r="E32" s="396">
        <v>2047</v>
      </c>
      <c r="F32" s="400" t="s">
        <v>18</v>
      </c>
      <c r="G32" s="396">
        <v>300</v>
      </c>
      <c r="H32" s="403" t="s">
        <v>496</v>
      </c>
      <c r="I32" s="402"/>
      <c r="J32" s="402">
        <v>40</v>
      </c>
      <c r="K32" s="348" t="s">
        <v>27</v>
      </c>
      <c r="L32" s="402">
        <v>9</v>
      </c>
      <c r="M32" s="402">
        <v>7</v>
      </c>
      <c r="N32" s="403" t="s">
        <v>30</v>
      </c>
      <c r="O32" s="402"/>
      <c r="P32" s="402">
        <v>1450</v>
      </c>
      <c r="Q32" s="403" t="s">
        <v>27</v>
      </c>
      <c r="R32" s="634"/>
      <c r="S32" s="348" t="s">
        <v>398</v>
      </c>
      <c r="T32" s="348" t="s">
        <v>967</v>
      </c>
    </row>
    <row r="33" spans="1:20">
      <c r="A33" s="403">
        <v>29</v>
      </c>
      <c r="B33" s="403">
        <v>652</v>
      </c>
      <c r="C33" s="348" t="s">
        <v>444</v>
      </c>
      <c r="D33" s="403" t="s">
        <v>17</v>
      </c>
      <c r="E33" s="119">
        <v>2048</v>
      </c>
      <c r="F33" s="262" t="s">
        <v>18</v>
      </c>
      <c r="G33" s="119">
        <v>749</v>
      </c>
      <c r="H33" s="403" t="s">
        <v>488</v>
      </c>
      <c r="I33" s="402">
        <v>309</v>
      </c>
      <c r="J33" s="402"/>
      <c r="K33" s="348" t="s">
        <v>27</v>
      </c>
      <c r="L33" s="402">
        <v>7</v>
      </c>
      <c r="M33" s="402">
        <v>5.5</v>
      </c>
      <c r="N33" s="403" t="s">
        <v>30</v>
      </c>
      <c r="O33" s="402">
        <v>1449</v>
      </c>
      <c r="P33" s="402"/>
      <c r="Q33" s="403" t="s">
        <v>27</v>
      </c>
      <c r="R33" s="403" t="s">
        <v>1039</v>
      </c>
      <c r="S33" s="348" t="s">
        <v>397</v>
      </c>
      <c r="T33" s="348" t="s">
        <v>967</v>
      </c>
    </row>
    <row r="34" spans="1:20">
      <c r="A34" s="403">
        <v>30</v>
      </c>
      <c r="B34" s="403">
        <v>622</v>
      </c>
      <c r="C34" s="348" t="s">
        <v>269</v>
      </c>
      <c r="D34" s="403" t="s">
        <v>17</v>
      </c>
      <c r="E34" s="119">
        <v>2049</v>
      </c>
      <c r="F34" s="262" t="s">
        <v>18</v>
      </c>
      <c r="G34" s="119">
        <v>200</v>
      </c>
      <c r="H34" s="403" t="s">
        <v>496</v>
      </c>
      <c r="I34" s="402"/>
      <c r="J34" s="402">
        <v>1800</v>
      </c>
      <c r="K34" s="348" t="s">
        <v>27</v>
      </c>
      <c r="L34" s="402">
        <v>7</v>
      </c>
      <c r="M34" s="402">
        <v>5.5</v>
      </c>
      <c r="N34" s="403" t="s">
        <v>30</v>
      </c>
      <c r="O34" s="402"/>
      <c r="P34" s="402">
        <v>1800</v>
      </c>
      <c r="Q34" s="403" t="s">
        <v>27</v>
      </c>
      <c r="R34" s="403" t="s">
        <v>1039</v>
      </c>
      <c r="S34" s="348" t="s">
        <v>397</v>
      </c>
      <c r="T34" s="348" t="s">
        <v>967</v>
      </c>
    </row>
    <row r="35" spans="1:20">
      <c r="A35" s="403">
        <v>31</v>
      </c>
      <c r="B35" s="403">
        <v>512</v>
      </c>
      <c r="C35" s="348" t="s">
        <v>361</v>
      </c>
      <c r="D35" s="403" t="s">
        <v>17</v>
      </c>
      <c r="E35" s="119">
        <v>2051</v>
      </c>
      <c r="F35" s="262" t="s">
        <v>18</v>
      </c>
      <c r="G35" s="398" t="s">
        <v>498</v>
      </c>
      <c r="H35" s="403" t="s">
        <v>488</v>
      </c>
      <c r="I35" s="402">
        <v>210</v>
      </c>
      <c r="J35" s="402"/>
      <c r="K35" s="348" t="s">
        <v>27</v>
      </c>
      <c r="L35" s="402">
        <v>1.5</v>
      </c>
      <c r="M35" s="402">
        <v>1.5</v>
      </c>
      <c r="N35" s="403" t="s">
        <v>26</v>
      </c>
      <c r="O35" s="348">
        <v>2301</v>
      </c>
      <c r="P35" s="348"/>
      <c r="Q35" s="403" t="s">
        <v>27</v>
      </c>
      <c r="R35" s="403" t="s">
        <v>1039</v>
      </c>
      <c r="S35" s="348" t="s">
        <v>922</v>
      </c>
      <c r="T35" s="348" t="s">
        <v>968</v>
      </c>
    </row>
    <row r="36" spans="1:20">
      <c r="A36" s="403">
        <v>32</v>
      </c>
      <c r="B36" s="403"/>
      <c r="C36" s="348" t="s">
        <v>933</v>
      </c>
      <c r="D36" s="403" t="s">
        <v>17</v>
      </c>
      <c r="E36" s="119">
        <v>2051</v>
      </c>
      <c r="F36" s="262" t="s">
        <v>18</v>
      </c>
      <c r="G36" s="398">
        <v>440</v>
      </c>
      <c r="H36" s="403" t="s">
        <v>496</v>
      </c>
      <c r="I36" s="402"/>
      <c r="J36" s="402">
        <v>570</v>
      </c>
      <c r="K36" s="348"/>
      <c r="L36" s="402"/>
      <c r="M36" s="402"/>
      <c r="N36" s="403"/>
      <c r="O36" s="348"/>
      <c r="P36" s="348">
        <v>2240</v>
      </c>
      <c r="Q36" s="403" t="s">
        <v>27</v>
      </c>
      <c r="R36" s="403" t="s">
        <v>1039</v>
      </c>
      <c r="S36" s="348" t="s">
        <v>397</v>
      </c>
      <c r="T36" s="348" t="s">
        <v>360</v>
      </c>
    </row>
    <row r="37" spans="1:20">
      <c r="A37" s="403">
        <v>34</v>
      </c>
      <c r="B37" s="403">
        <v>422</v>
      </c>
      <c r="C37" s="348" t="s">
        <v>446</v>
      </c>
      <c r="D37" s="403" t="s">
        <v>17</v>
      </c>
      <c r="E37" s="396">
        <v>2053</v>
      </c>
      <c r="F37" s="400" t="s">
        <v>18</v>
      </c>
      <c r="G37" s="398" t="s">
        <v>1014</v>
      </c>
      <c r="H37" s="403" t="s">
        <v>488</v>
      </c>
      <c r="I37" s="402">
        <v>252</v>
      </c>
      <c r="J37" s="402"/>
      <c r="K37" s="348" t="s">
        <v>27</v>
      </c>
      <c r="L37" s="402">
        <v>5.5</v>
      </c>
      <c r="M37" s="402">
        <v>3.5</v>
      </c>
      <c r="N37" s="403" t="s">
        <v>30</v>
      </c>
      <c r="O37" s="402">
        <v>2010</v>
      </c>
      <c r="P37" s="402"/>
      <c r="Q37" s="403" t="s">
        <v>27</v>
      </c>
      <c r="R37" s="403" t="s">
        <v>1039</v>
      </c>
      <c r="S37" s="348" t="s">
        <v>922</v>
      </c>
      <c r="T37" s="348" t="s">
        <v>967</v>
      </c>
    </row>
    <row r="38" spans="1:20">
      <c r="A38" s="403">
        <v>35</v>
      </c>
      <c r="B38" s="403">
        <v>372</v>
      </c>
      <c r="C38" s="348" t="s">
        <v>447</v>
      </c>
      <c r="D38" s="403" t="s">
        <v>17</v>
      </c>
      <c r="E38" s="396">
        <v>2053</v>
      </c>
      <c r="F38" s="400" t="s">
        <v>18</v>
      </c>
      <c r="G38" s="396">
        <v>753</v>
      </c>
      <c r="H38" s="403" t="s">
        <v>496</v>
      </c>
      <c r="I38" s="402"/>
      <c r="J38" s="402">
        <v>263</v>
      </c>
      <c r="K38" s="348" t="s">
        <v>27</v>
      </c>
      <c r="L38" s="402">
        <v>5.5</v>
      </c>
      <c r="M38" s="402">
        <v>3.5</v>
      </c>
      <c r="N38" s="403" t="s">
        <v>26</v>
      </c>
      <c r="O38" s="402"/>
      <c r="P38" s="402">
        <v>945</v>
      </c>
      <c r="Q38" s="403" t="s">
        <v>27</v>
      </c>
      <c r="R38" s="403" t="s">
        <v>1039</v>
      </c>
      <c r="S38" s="348" t="s">
        <v>397</v>
      </c>
      <c r="T38" s="348" t="s">
        <v>967</v>
      </c>
    </row>
    <row r="39" spans="1:20">
      <c r="A39" s="403">
        <v>36</v>
      </c>
      <c r="B39" s="403">
        <v>362</v>
      </c>
      <c r="C39" s="348" t="s">
        <v>448</v>
      </c>
      <c r="D39" s="403" t="s">
        <v>17</v>
      </c>
      <c r="E39" s="396">
        <v>2053</v>
      </c>
      <c r="F39" s="400" t="s">
        <v>18</v>
      </c>
      <c r="G39" s="396">
        <v>911</v>
      </c>
      <c r="H39" s="403" t="s">
        <v>488</v>
      </c>
      <c r="I39" s="402">
        <v>158</v>
      </c>
      <c r="J39" s="402"/>
      <c r="K39" s="348" t="s">
        <v>27</v>
      </c>
      <c r="L39" s="402">
        <v>5.5</v>
      </c>
      <c r="M39" s="402">
        <v>3.5</v>
      </c>
      <c r="N39" s="403" t="s">
        <v>30</v>
      </c>
      <c r="O39" s="402">
        <v>851</v>
      </c>
      <c r="P39" s="402"/>
      <c r="Q39" s="403" t="s">
        <v>27</v>
      </c>
      <c r="R39" s="403" t="s">
        <v>1039</v>
      </c>
      <c r="S39" s="348" t="s">
        <v>922</v>
      </c>
      <c r="T39" s="348" t="s">
        <v>967</v>
      </c>
    </row>
    <row r="40" spans="1:20">
      <c r="A40" s="403">
        <v>37</v>
      </c>
      <c r="B40" s="403">
        <v>352</v>
      </c>
      <c r="C40" s="348" t="s">
        <v>449</v>
      </c>
      <c r="D40" s="403" t="s">
        <v>17</v>
      </c>
      <c r="E40" s="396">
        <v>2054</v>
      </c>
      <c r="F40" s="400" t="s">
        <v>18</v>
      </c>
      <c r="G40" s="396">
        <v>145</v>
      </c>
      <c r="H40" s="403" t="s">
        <v>496</v>
      </c>
      <c r="I40" s="402"/>
      <c r="J40" s="402">
        <v>392</v>
      </c>
      <c r="K40" s="348" t="s">
        <v>27</v>
      </c>
      <c r="L40" s="402">
        <v>7</v>
      </c>
      <c r="M40" s="402">
        <v>5.5</v>
      </c>
      <c r="N40" s="403" t="s">
        <v>30</v>
      </c>
      <c r="O40" s="402"/>
      <c r="P40" s="402">
        <v>392</v>
      </c>
      <c r="Q40" s="403" t="s">
        <v>27</v>
      </c>
      <c r="R40" s="403" t="s">
        <v>1039</v>
      </c>
      <c r="S40" s="348" t="s">
        <v>397</v>
      </c>
      <c r="T40" s="348" t="s">
        <v>967</v>
      </c>
    </row>
    <row r="41" spans="1:20">
      <c r="A41" s="403">
        <v>38</v>
      </c>
      <c r="B41" s="403">
        <v>232</v>
      </c>
      <c r="C41" s="348" t="s">
        <v>349</v>
      </c>
      <c r="D41" s="403" t="s">
        <v>17</v>
      </c>
      <c r="E41" s="396">
        <v>2055</v>
      </c>
      <c r="F41" s="400" t="s">
        <v>18</v>
      </c>
      <c r="G41" s="396">
        <v>930</v>
      </c>
      <c r="H41" s="403" t="s">
        <v>488</v>
      </c>
      <c r="I41" s="402">
        <v>555</v>
      </c>
      <c r="J41" s="402"/>
      <c r="K41" s="348" t="s">
        <v>27</v>
      </c>
      <c r="L41" s="402">
        <v>3</v>
      </c>
      <c r="M41" s="402">
        <v>2</v>
      </c>
      <c r="N41" s="403" t="s">
        <v>26</v>
      </c>
      <c r="O41" s="348">
        <v>2019</v>
      </c>
      <c r="P41" s="348"/>
      <c r="Q41" s="403" t="s">
        <v>27</v>
      </c>
      <c r="R41" s="403" t="s">
        <v>1039</v>
      </c>
      <c r="S41" s="348" t="s">
        <v>397</v>
      </c>
      <c r="T41" s="348" t="s">
        <v>1029</v>
      </c>
    </row>
    <row r="42" spans="1:20">
      <c r="A42" s="403">
        <v>39</v>
      </c>
      <c r="B42" s="403">
        <v>222</v>
      </c>
      <c r="C42" s="348" t="s">
        <v>348</v>
      </c>
      <c r="D42" s="403" t="s">
        <v>17</v>
      </c>
      <c r="E42" s="396">
        <v>2056</v>
      </c>
      <c r="F42" s="400" t="s">
        <v>18</v>
      </c>
      <c r="G42" s="398" t="s">
        <v>498</v>
      </c>
      <c r="H42" s="403" t="s">
        <v>496</v>
      </c>
      <c r="I42" s="402"/>
      <c r="J42" s="402">
        <v>675</v>
      </c>
      <c r="K42" s="348" t="s">
        <v>27</v>
      </c>
      <c r="L42" s="402">
        <v>4.5</v>
      </c>
      <c r="M42" s="402">
        <v>2.5</v>
      </c>
      <c r="N42" s="403" t="s">
        <v>48</v>
      </c>
      <c r="O42" s="402"/>
      <c r="P42" s="402">
        <v>1905</v>
      </c>
      <c r="Q42" s="403" t="s">
        <v>27</v>
      </c>
      <c r="R42" s="403" t="s">
        <v>1039</v>
      </c>
      <c r="S42" s="348" t="s">
        <v>397</v>
      </c>
      <c r="T42" s="348" t="s">
        <v>968</v>
      </c>
    </row>
    <row r="43" spans="1:20">
      <c r="A43" s="403">
        <v>40</v>
      </c>
      <c r="B43" s="403">
        <v>182</v>
      </c>
      <c r="C43" s="348" t="s">
        <v>345</v>
      </c>
      <c r="D43" s="403" t="s">
        <v>17</v>
      </c>
      <c r="E43" s="396">
        <v>2058</v>
      </c>
      <c r="F43" s="400" t="s">
        <v>18</v>
      </c>
      <c r="G43" s="398" t="s">
        <v>956</v>
      </c>
      <c r="H43" s="403" t="s">
        <v>488</v>
      </c>
      <c r="I43" s="402">
        <v>1900</v>
      </c>
      <c r="J43" s="402"/>
      <c r="K43" s="348" t="s">
        <v>27</v>
      </c>
      <c r="L43" s="402">
        <v>5</v>
      </c>
      <c r="M43" s="402">
        <v>3</v>
      </c>
      <c r="N43" s="403" t="s">
        <v>48</v>
      </c>
      <c r="O43" s="348">
        <v>2150</v>
      </c>
      <c r="P43" s="348"/>
      <c r="Q43" s="403" t="s">
        <v>27</v>
      </c>
      <c r="R43" s="403" t="s">
        <v>1039</v>
      </c>
      <c r="S43" s="348" t="s">
        <v>393</v>
      </c>
      <c r="T43" s="348" t="s">
        <v>968</v>
      </c>
    </row>
    <row r="44" spans="1:20">
      <c r="A44" s="403">
        <v>41</v>
      </c>
      <c r="B44" s="403">
        <v>152</v>
      </c>
      <c r="C44" s="348" t="s">
        <v>346</v>
      </c>
      <c r="D44" s="403" t="s">
        <v>17</v>
      </c>
      <c r="E44" s="119">
        <v>2058</v>
      </c>
      <c r="F44" s="262" t="s">
        <v>18</v>
      </c>
      <c r="G44" s="397">
        <v>200</v>
      </c>
      <c r="H44" s="403" t="s">
        <v>496</v>
      </c>
      <c r="I44" s="402"/>
      <c r="J44" s="402">
        <v>970</v>
      </c>
      <c r="K44" s="348" t="s">
        <v>27</v>
      </c>
      <c r="L44" s="402">
        <v>1.5</v>
      </c>
      <c r="M44" s="402">
        <v>1.5</v>
      </c>
      <c r="N44" s="403" t="s">
        <v>26</v>
      </c>
      <c r="O44" s="402"/>
      <c r="P44" s="402">
        <v>2150</v>
      </c>
      <c r="Q44" s="403" t="s">
        <v>27</v>
      </c>
      <c r="R44" s="403" t="s">
        <v>1039</v>
      </c>
      <c r="S44" s="348" t="s">
        <v>393</v>
      </c>
      <c r="T44" s="348" t="s">
        <v>968</v>
      </c>
    </row>
    <row r="45" spans="1:20">
      <c r="A45" s="403">
        <v>42</v>
      </c>
      <c r="B45" s="403"/>
      <c r="C45" s="348" t="s">
        <v>933</v>
      </c>
      <c r="D45" s="403" t="s">
        <v>17</v>
      </c>
      <c r="E45" s="403">
        <v>2060</v>
      </c>
      <c r="F45" s="403" t="s">
        <v>18</v>
      </c>
      <c r="G45" s="403">
        <v>292</v>
      </c>
      <c r="H45" s="403" t="s">
        <v>488</v>
      </c>
      <c r="I45" s="402">
        <v>2117</v>
      </c>
      <c r="J45" s="402"/>
      <c r="K45" s="348"/>
      <c r="L45" s="402"/>
      <c r="M45" s="402"/>
      <c r="N45" s="403"/>
      <c r="O45" s="402">
        <v>2212</v>
      </c>
      <c r="P45" s="402"/>
      <c r="Q45" s="403" t="s">
        <v>27</v>
      </c>
      <c r="R45" s="634" t="s">
        <v>1040</v>
      </c>
      <c r="S45" s="348" t="s">
        <v>431</v>
      </c>
      <c r="T45" s="348" t="s">
        <v>968</v>
      </c>
    </row>
    <row r="46" spans="1:20">
      <c r="A46" s="403">
        <v>43</v>
      </c>
      <c r="B46" s="403">
        <v>72</v>
      </c>
      <c r="C46" s="348" t="s">
        <v>1030</v>
      </c>
      <c r="D46" s="403" t="s">
        <v>17</v>
      </c>
      <c r="E46" s="403">
        <v>2060</v>
      </c>
      <c r="F46" s="403" t="s">
        <v>18</v>
      </c>
      <c r="G46" s="403">
        <v>292</v>
      </c>
      <c r="H46" s="403" t="s">
        <v>496</v>
      </c>
      <c r="I46" s="402"/>
      <c r="J46" s="402">
        <v>1282</v>
      </c>
      <c r="K46" s="348" t="s">
        <v>27</v>
      </c>
      <c r="L46" s="402">
        <v>5.5</v>
      </c>
      <c r="M46" s="402">
        <v>3.5</v>
      </c>
      <c r="N46" s="403" t="s">
        <v>26</v>
      </c>
      <c r="O46" s="402"/>
      <c r="P46" s="402">
        <v>2092</v>
      </c>
      <c r="Q46" s="403" t="s">
        <v>27</v>
      </c>
      <c r="R46" s="634"/>
      <c r="S46" s="348" t="s">
        <v>396</v>
      </c>
      <c r="T46" s="348" t="s">
        <v>967</v>
      </c>
    </row>
    <row r="47" spans="1:20">
      <c r="A47" s="403">
        <v>44</v>
      </c>
      <c r="B47" s="403"/>
      <c r="C47" s="348" t="s">
        <v>919</v>
      </c>
      <c r="D47" s="403" t="s">
        <v>17</v>
      </c>
      <c r="E47" s="403">
        <v>2061</v>
      </c>
      <c r="F47" s="403" t="s">
        <v>18</v>
      </c>
      <c r="G47" s="403">
        <v>500</v>
      </c>
      <c r="H47" s="403" t="s">
        <v>488</v>
      </c>
      <c r="I47" s="402">
        <v>1208</v>
      </c>
      <c r="J47" s="402"/>
      <c r="K47" s="348" t="s">
        <v>27</v>
      </c>
      <c r="L47" s="402">
        <v>22</v>
      </c>
      <c r="M47" s="402">
        <v>12</v>
      </c>
      <c r="N47" s="403" t="s">
        <v>30</v>
      </c>
      <c r="O47" s="402">
        <v>1208</v>
      </c>
      <c r="P47" s="402"/>
      <c r="Q47" s="403" t="s">
        <v>56</v>
      </c>
      <c r="R47" s="403" t="s">
        <v>1039</v>
      </c>
      <c r="S47" s="348" t="s">
        <v>396</v>
      </c>
      <c r="T47" s="348" t="s">
        <v>967</v>
      </c>
    </row>
    <row r="48" spans="1:20">
      <c r="A48" s="403">
        <v>45</v>
      </c>
      <c r="B48" s="403">
        <v>391</v>
      </c>
      <c r="C48" s="348" t="s">
        <v>450</v>
      </c>
      <c r="D48" s="403" t="s">
        <v>17</v>
      </c>
      <c r="E48" s="403">
        <v>2062</v>
      </c>
      <c r="F48" s="403" t="s">
        <v>18</v>
      </c>
      <c r="G48" s="357" t="s">
        <v>483</v>
      </c>
      <c r="H48" s="403" t="s">
        <v>496</v>
      </c>
      <c r="I48" s="402"/>
      <c r="J48" s="402">
        <v>1171</v>
      </c>
      <c r="K48" s="348" t="s">
        <v>27</v>
      </c>
      <c r="L48" s="402">
        <v>7</v>
      </c>
      <c r="M48" s="402">
        <v>5.5</v>
      </c>
      <c r="N48" s="403" t="s">
        <v>30</v>
      </c>
      <c r="O48" s="402"/>
      <c r="P48" s="402">
        <v>1708</v>
      </c>
      <c r="Q48" s="403" t="s">
        <v>27</v>
      </c>
      <c r="R48" s="403" t="s">
        <v>1039</v>
      </c>
      <c r="S48" s="348" t="s">
        <v>396</v>
      </c>
      <c r="T48" s="348" t="s">
        <v>967</v>
      </c>
    </row>
    <row r="49" spans="1:20">
      <c r="A49" s="403">
        <v>46</v>
      </c>
      <c r="B49" s="403">
        <v>392</v>
      </c>
      <c r="C49" s="348" t="s">
        <v>906</v>
      </c>
      <c r="D49" s="403" t="s">
        <v>17</v>
      </c>
      <c r="E49" s="403">
        <v>2064</v>
      </c>
      <c r="F49" s="403" t="s">
        <v>18</v>
      </c>
      <c r="G49" s="403">
        <v>510</v>
      </c>
      <c r="H49" s="403" t="s">
        <v>496</v>
      </c>
      <c r="I49" s="402"/>
      <c r="J49" s="402">
        <v>310</v>
      </c>
      <c r="K49" s="348" t="s">
        <v>27</v>
      </c>
      <c r="L49" s="402">
        <v>24</v>
      </c>
      <c r="M49" s="402">
        <v>14</v>
      </c>
      <c r="N49" s="403" t="s">
        <v>30</v>
      </c>
      <c r="O49" s="402"/>
      <c r="P49" s="402">
        <v>2510</v>
      </c>
      <c r="Q49" s="403" t="s">
        <v>27</v>
      </c>
      <c r="R49" s="403" t="s">
        <v>1039</v>
      </c>
      <c r="S49" s="348" t="s">
        <v>981</v>
      </c>
      <c r="T49" s="348" t="s">
        <v>967</v>
      </c>
    </row>
    <row r="50" spans="1:20">
      <c r="A50" s="403">
        <v>47</v>
      </c>
      <c r="B50" s="403">
        <v>382</v>
      </c>
      <c r="C50" s="348" t="s">
        <v>1026</v>
      </c>
      <c r="D50" s="403" t="s">
        <v>17</v>
      </c>
      <c r="E50" s="403">
        <v>2064</v>
      </c>
      <c r="F50" s="403" t="s">
        <v>18</v>
      </c>
      <c r="G50" s="403">
        <v>585</v>
      </c>
      <c r="H50" s="403" t="s">
        <v>488</v>
      </c>
      <c r="I50" s="402">
        <v>3085</v>
      </c>
      <c r="J50" s="402"/>
      <c r="K50" s="348" t="s">
        <v>27</v>
      </c>
      <c r="L50" s="402">
        <v>24</v>
      </c>
      <c r="M50" s="402">
        <v>14</v>
      </c>
      <c r="N50" s="403" t="s">
        <v>30</v>
      </c>
      <c r="O50" s="402">
        <v>3085</v>
      </c>
      <c r="P50" s="402"/>
      <c r="Q50" s="403" t="s">
        <v>27</v>
      </c>
      <c r="R50" s="403" t="s">
        <v>1039</v>
      </c>
      <c r="S50" s="348" t="s">
        <v>981</v>
      </c>
      <c r="T50" s="348" t="s">
        <v>967</v>
      </c>
    </row>
    <row r="51" spans="1:20">
      <c r="A51" s="403">
        <v>48</v>
      </c>
      <c r="B51" s="403"/>
      <c r="C51" s="348" t="s">
        <v>975</v>
      </c>
      <c r="D51" s="403" t="s">
        <v>17</v>
      </c>
      <c r="E51" s="403">
        <v>2064</v>
      </c>
      <c r="F51" s="403" t="s">
        <v>18</v>
      </c>
      <c r="G51" s="403">
        <v>788</v>
      </c>
      <c r="H51" s="403" t="s">
        <v>514</v>
      </c>
      <c r="I51" s="402">
        <v>203</v>
      </c>
      <c r="J51" s="402">
        <v>278</v>
      </c>
      <c r="K51" s="348" t="s">
        <v>923</v>
      </c>
      <c r="L51" s="402">
        <v>14</v>
      </c>
      <c r="M51" s="402">
        <v>12</v>
      </c>
      <c r="N51" s="403" t="s">
        <v>525</v>
      </c>
      <c r="O51" s="402">
        <v>203</v>
      </c>
      <c r="P51" s="402">
        <v>278</v>
      </c>
      <c r="Q51" s="403" t="s">
        <v>923</v>
      </c>
      <c r="R51" s="403" t="s">
        <v>1042</v>
      </c>
      <c r="S51" s="348" t="s">
        <v>981</v>
      </c>
      <c r="T51" s="348" t="s">
        <v>967</v>
      </c>
    </row>
    <row r="52" spans="1:20">
      <c r="A52" s="403">
        <v>49</v>
      </c>
      <c r="B52" s="403">
        <v>381</v>
      </c>
      <c r="C52" s="348" t="s">
        <v>1027</v>
      </c>
      <c r="D52" s="403" t="s">
        <v>17</v>
      </c>
      <c r="E52" s="403">
        <v>2065</v>
      </c>
      <c r="F52" s="403" t="s">
        <v>18</v>
      </c>
      <c r="G52" s="357" t="s">
        <v>956</v>
      </c>
      <c r="H52" s="403" t="s">
        <v>496</v>
      </c>
      <c r="I52" s="402"/>
      <c r="J52" s="402">
        <v>292</v>
      </c>
      <c r="K52" s="348" t="s">
        <v>27</v>
      </c>
      <c r="L52" s="402">
        <v>30</v>
      </c>
      <c r="M52" s="402">
        <v>18</v>
      </c>
      <c r="N52" s="403" t="s">
        <v>30</v>
      </c>
      <c r="O52" s="402"/>
      <c r="P52" s="402">
        <v>292</v>
      </c>
      <c r="Q52" s="403" t="s">
        <v>27</v>
      </c>
      <c r="R52" s="634" t="s">
        <v>1040</v>
      </c>
      <c r="S52" s="348" t="s">
        <v>981</v>
      </c>
      <c r="T52" s="348" t="s">
        <v>967</v>
      </c>
    </row>
    <row r="53" spans="1:20">
      <c r="A53" s="403">
        <v>50</v>
      </c>
      <c r="B53" s="403">
        <v>381</v>
      </c>
      <c r="C53" s="348" t="s">
        <v>907</v>
      </c>
      <c r="D53" s="403" t="s">
        <v>17</v>
      </c>
      <c r="E53" s="403">
        <v>2065</v>
      </c>
      <c r="F53" s="403" t="s">
        <v>18</v>
      </c>
      <c r="G53" s="357" t="s">
        <v>956</v>
      </c>
      <c r="H53" s="403" t="s">
        <v>488</v>
      </c>
      <c r="I53" s="402">
        <v>292</v>
      </c>
      <c r="J53" s="402"/>
      <c r="K53" s="348" t="s">
        <v>27</v>
      </c>
      <c r="L53" s="402">
        <v>30</v>
      </c>
      <c r="M53" s="402">
        <v>18</v>
      </c>
      <c r="N53" s="403" t="s">
        <v>30</v>
      </c>
      <c r="O53" s="402">
        <v>292</v>
      </c>
      <c r="P53" s="402"/>
      <c r="Q53" s="403" t="s">
        <v>27</v>
      </c>
      <c r="R53" s="634"/>
      <c r="S53" s="348" t="s">
        <v>981</v>
      </c>
      <c r="T53" s="348" t="s">
        <v>967</v>
      </c>
    </row>
    <row r="54" spans="1:20">
      <c r="A54" s="403">
        <v>51</v>
      </c>
      <c r="B54" s="403"/>
      <c r="C54" s="348" t="s">
        <v>165</v>
      </c>
      <c r="D54" s="403" t="s">
        <v>17</v>
      </c>
      <c r="E54" s="403">
        <v>2065</v>
      </c>
      <c r="F54" s="403" t="s">
        <v>18</v>
      </c>
      <c r="G54" s="403">
        <v>920</v>
      </c>
      <c r="H54" s="403" t="s">
        <v>496</v>
      </c>
      <c r="I54" s="402"/>
      <c r="J54" s="402">
        <v>720</v>
      </c>
      <c r="K54" s="348" t="s">
        <v>56</v>
      </c>
      <c r="L54" s="402">
        <v>12</v>
      </c>
      <c r="M54" s="402">
        <v>9</v>
      </c>
      <c r="N54" s="403" t="s">
        <v>30</v>
      </c>
      <c r="O54" s="348"/>
      <c r="P54" s="348">
        <v>840</v>
      </c>
      <c r="Q54" s="403" t="s">
        <v>56</v>
      </c>
      <c r="R54" s="403" t="s">
        <v>1039</v>
      </c>
      <c r="S54" s="348" t="s">
        <v>394</v>
      </c>
      <c r="T54" s="348" t="s">
        <v>968</v>
      </c>
    </row>
    <row r="55" spans="1:20">
      <c r="A55" s="403">
        <v>52</v>
      </c>
      <c r="B55" s="403">
        <v>379</v>
      </c>
      <c r="C55" s="348" t="s">
        <v>165</v>
      </c>
      <c r="D55" s="403" t="s">
        <v>17</v>
      </c>
      <c r="E55" s="403">
        <v>2066</v>
      </c>
      <c r="F55" s="403" t="s">
        <v>18</v>
      </c>
      <c r="G55" s="357" t="s">
        <v>739</v>
      </c>
      <c r="H55" s="403" t="s">
        <v>488</v>
      </c>
      <c r="I55" s="402">
        <v>946</v>
      </c>
      <c r="J55" s="402"/>
      <c r="K55" s="348" t="s">
        <v>56</v>
      </c>
      <c r="L55" s="402">
        <v>12</v>
      </c>
      <c r="M55" s="402">
        <v>9</v>
      </c>
      <c r="N55" s="403" t="s">
        <v>30</v>
      </c>
      <c r="O55" s="402">
        <v>946</v>
      </c>
      <c r="P55" s="402"/>
      <c r="Q55" s="403" t="s">
        <v>56</v>
      </c>
      <c r="R55" s="403" t="s">
        <v>1039</v>
      </c>
      <c r="S55" s="348" t="s">
        <v>394</v>
      </c>
      <c r="T55" s="348" t="s">
        <v>968</v>
      </c>
    </row>
    <row r="56" spans="1:20">
      <c r="A56" s="403"/>
      <c r="B56" s="347"/>
      <c r="C56" s="347" t="s">
        <v>950</v>
      </c>
      <c r="D56" s="347"/>
      <c r="E56" s="347"/>
      <c r="F56" s="347"/>
      <c r="G56" s="347"/>
      <c r="H56" s="347"/>
      <c r="I56" s="347"/>
      <c r="J56" s="347"/>
      <c r="K56" s="347"/>
      <c r="L56" s="347"/>
      <c r="M56" s="347"/>
      <c r="N56" s="347"/>
      <c r="O56" s="347"/>
      <c r="P56" s="347"/>
      <c r="Q56" s="166"/>
      <c r="R56" s="347"/>
      <c r="S56" s="347"/>
      <c r="T56" s="348"/>
    </row>
    <row r="57" spans="1:20">
      <c r="A57" s="403">
        <v>1</v>
      </c>
      <c r="B57" s="348"/>
      <c r="C57" s="348" t="s">
        <v>1021</v>
      </c>
      <c r="D57" s="403" t="s">
        <v>17</v>
      </c>
      <c r="E57" s="403">
        <v>2032</v>
      </c>
      <c r="F57" s="403" t="s">
        <v>18</v>
      </c>
      <c r="G57" s="357" t="s">
        <v>483</v>
      </c>
      <c r="H57" s="403" t="s">
        <v>514</v>
      </c>
      <c r="I57" s="358" t="s">
        <v>889</v>
      </c>
      <c r="J57" s="357" t="s">
        <v>889</v>
      </c>
      <c r="K57" s="348" t="s">
        <v>20</v>
      </c>
      <c r="L57" s="402"/>
      <c r="M57" s="402"/>
      <c r="N57" s="403" t="s">
        <v>30</v>
      </c>
      <c r="O57" s="402"/>
      <c r="P57" s="403"/>
      <c r="Q57" s="403" t="s">
        <v>20</v>
      </c>
      <c r="R57" s="403" t="s">
        <v>1041</v>
      </c>
      <c r="S57" s="348" t="s">
        <v>416</v>
      </c>
      <c r="T57" s="348" t="s">
        <v>967</v>
      </c>
    </row>
    <row r="58" spans="1:20">
      <c r="A58" s="403">
        <v>2</v>
      </c>
      <c r="B58" s="348">
        <v>148</v>
      </c>
      <c r="C58" s="348" t="s">
        <v>909</v>
      </c>
      <c r="D58" s="403" t="s">
        <v>17</v>
      </c>
      <c r="E58" s="410">
        <v>2032</v>
      </c>
      <c r="F58" s="410" t="s">
        <v>18</v>
      </c>
      <c r="G58" s="410">
        <v>350</v>
      </c>
      <c r="H58" s="403" t="s">
        <v>496</v>
      </c>
      <c r="I58" s="402"/>
      <c r="J58" s="403">
        <v>350</v>
      </c>
      <c r="K58" s="348" t="s">
        <v>27</v>
      </c>
      <c r="L58" s="402">
        <v>9</v>
      </c>
      <c r="M58" s="402">
        <v>7</v>
      </c>
      <c r="N58" s="403" t="s">
        <v>30</v>
      </c>
      <c r="O58" s="402"/>
      <c r="P58" s="403">
        <v>350</v>
      </c>
      <c r="Q58" s="403" t="s">
        <v>27</v>
      </c>
      <c r="R58" s="403" t="s">
        <v>1039</v>
      </c>
      <c r="S58" s="348" t="s">
        <v>416</v>
      </c>
      <c r="T58" s="348" t="s">
        <v>968</v>
      </c>
    </row>
    <row r="59" spans="1:20">
      <c r="A59" s="403">
        <v>3</v>
      </c>
      <c r="B59" s="348">
        <v>151</v>
      </c>
      <c r="C59" s="348" t="s">
        <v>310</v>
      </c>
      <c r="D59" s="403" t="s">
        <v>17</v>
      </c>
      <c r="E59" s="410">
        <v>2032</v>
      </c>
      <c r="F59" s="410" t="s">
        <v>18</v>
      </c>
      <c r="G59" s="410">
        <v>630</v>
      </c>
      <c r="H59" s="403" t="s">
        <v>514</v>
      </c>
      <c r="I59" s="402">
        <v>270</v>
      </c>
      <c r="J59" s="402">
        <v>255</v>
      </c>
      <c r="K59" s="348" t="s">
        <v>27</v>
      </c>
      <c r="L59" s="402">
        <v>45</v>
      </c>
      <c r="M59" s="402">
        <v>25</v>
      </c>
      <c r="N59" s="403" t="s">
        <v>30</v>
      </c>
      <c r="O59" s="402">
        <v>270</v>
      </c>
      <c r="P59" s="402">
        <v>255</v>
      </c>
      <c r="Q59" s="403" t="s">
        <v>20</v>
      </c>
      <c r="R59" s="403" t="s">
        <v>1041</v>
      </c>
      <c r="S59" s="348" t="s">
        <v>416</v>
      </c>
      <c r="T59" s="348" t="s">
        <v>968</v>
      </c>
    </row>
    <row r="60" spans="1:20">
      <c r="A60" s="403">
        <v>4</v>
      </c>
      <c r="B60" s="348"/>
      <c r="C60" s="405" t="s">
        <v>1023</v>
      </c>
      <c r="D60" s="403" t="s">
        <v>17</v>
      </c>
      <c r="E60" s="403">
        <v>2033</v>
      </c>
      <c r="F60" s="403" t="s">
        <v>18</v>
      </c>
      <c r="G60" s="403">
        <v>600</v>
      </c>
      <c r="H60" s="403" t="s">
        <v>514</v>
      </c>
      <c r="I60" s="402">
        <v>480</v>
      </c>
      <c r="J60" s="402">
        <v>480</v>
      </c>
      <c r="K60" s="348"/>
      <c r="L60" s="402"/>
      <c r="M60" s="402"/>
      <c r="N60" s="403"/>
      <c r="O60" s="402">
        <v>480</v>
      </c>
      <c r="P60" s="402">
        <v>480</v>
      </c>
      <c r="Q60" s="403" t="s">
        <v>27</v>
      </c>
      <c r="R60" s="403" t="s">
        <v>1040</v>
      </c>
      <c r="S60" s="348" t="s">
        <v>417</v>
      </c>
      <c r="T60" s="348" t="s">
        <v>968</v>
      </c>
    </row>
    <row r="61" spans="1:20">
      <c r="A61" s="403">
        <v>5</v>
      </c>
      <c r="B61" s="348"/>
      <c r="C61" s="405" t="s">
        <v>1023</v>
      </c>
      <c r="D61" s="403" t="s">
        <v>17</v>
      </c>
      <c r="E61" s="403">
        <v>2034</v>
      </c>
      <c r="F61" s="403" t="s">
        <v>18</v>
      </c>
      <c r="G61" s="357" t="s">
        <v>955</v>
      </c>
      <c r="H61" s="403" t="s">
        <v>514</v>
      </c>
      <c r="I61" s="402">
        <v>475</v>
      </c>
      <c r="J61" s="402">
        <v>475</v>
      </c>
      <c r="K61" s="348"/>
      <c r="L61" s="402"/>
      <c r="M61" s="402"/>
      <c r="N61" s="403"/>
      <c r="O61" s="402">
        <v>475</v>
      </c>
      <c r="P61" s="402">
        <v>475</v>
      </c>
      <c r="Q61" s="403" t="s">
        <v>27</v>
      </c>
      <c r="R61" s="403" t="s">
        <v>1040</v>
      </c>
      <c r="S61" s="348" t="s">
        <v>417</v>
      </c>
      <c r="T61" s="348" t="s">
        <v>968</v>
      </c>
    </row>
    <row r="62" spans="1:20">
      <c r="A62" s="403">
        <v>6</v>
      </c>
      <c r="B62" s="348"/>
      <c r="C62" s="405" t="s">
        <v>1023</v>
      </c>
      <c r="D62" s="403" t="s">
        <v>17</v>
      </c>
      <c r="E62" s="403">
        <v>2034</v>
      </c>
      <c r="F62" s="403" t="s">
        <v>18</v>
      </c>
      <c r="G62" s="403">
        <v>430</v>
      </c>
      <c r="H62" s="403" t="s">
        <v>514</v>
      </c>
      <c r="I62" s="402">
        <v>355</v>
      </c>
      <c r="J62" s="402">
        <v>355</v>
      </c>
      <c r="K62" s="348"/>
      <c r="L62" s="402"/>
      <c r="M62" s="402"/>
      <c r="N62" s="403"/>
      <c r="O62" s="402">
        <v>355</v>
      </c>
      <c r="P62" s="402">
        <v>355</v>
      </c>
      <c r="Q62" s="403" t="s">
        <v>27</v>
      </c>
      <c r="R62" s="403" t="s">
        <v>1040</v>
      </c>
      <c r="S62" s="348" t="s">
        <v>417</v>
      </c>
      <c r="T62" s="348" t="s">
        <v>968</v>
      </c>
    </row>
    <row r="63" spans="1:20">
      <c r="A63" s="403">
        <v>7</v>
      </c>
      <c r="B63" s="348">
        <v>163</v>
      </c>
      <c r="C63" s="348" t="s">
        <v>913</v>
      </c>
      <c r="D63" s="403" t="s">
        <v>17</v>
      </c>
      <c r="E63" s="396">
        <v>2034</v>
      </c>
      <c r="F63" s="396" t="s">
        <v>18</v>
      </c>
      <c r="G63" s="396">
        <v>945</v>
      </c>
      <c r="H63" s="403" t="s">
        <v>488</v>
      </c>
      <c r="I63" s="402">
        <v>515</v>
      </c>
      <c r="J63" s="402"/>
      <c r="K63" s="348" t="s">
        <v>27</v>
      </c>
      <c r="L63" s="402">
        <v>1.5</v>
      </c>
      <c r="M63" s="402">
        <v>1.5</v>
      </c>
      <c r="N63" s="403" t="s">
        <v>26</v>
      </c>
      <c r="O63" s="402">
        <v>515</v>
      </c>
      <c r="P63" s="402"/>
      <c r="Q63" s="403" t="s">
        <v>27</v>
      </c>
      <c r="R63" s="403" t="s">
        <v>1039</v>
      </c>
      <c r="S63" s="348" t="s">
        <v>417</v>
      </c>
      <c r="T63" s="348" t="s">
        <v>968</v>
      </c>
    </row>
    <row r="64" spans="1:20">
      <c r="A64" s="403">
        <v>8</v>
      </c>
      <c r="B64" s="348"/>
      <c r="C64" s="348" t="s">
        <v>913</v>
      </c>
      <c r="D64" s="403" t="s">
        <v>17</v>
      </c>
      <c r="E64" s="396">
        <v>2034</v>
      </c>
      <c r="F64" s="396" t="s">
        <v>18</v>
      </c>
      <c r="G64" s="396">
        <v>955</v>
      </c>
      <c r="H64" s="403" t="s">
        <v>496</v>
      </c>
      <c r="I64" s="402"/>
      <c r="J64" s="402">
        <v>525</v>
      </c>
      <c r="K64" s="348" t="s">
        <v>27</v>
      </c>
      <c r="L64" s="402">
        <v>1.5</v>
      </c>
      <c r="M64" s="402">
        <v>1.5</v>
      </c>
      <c r="N64" s="403" t="s">
        <v>26</v>
      </c>
      <c r="O64" s="402"/>
      <c r="P64" s="402">
        <v>525</v>
      </c>
      <c r="Q64" s="403" t="s">
        <v>27</v>
      </c>
      <c r="R64" s="403" t="s">
        <v>1039</v>
      </c>
      <c r="S64" s="348" t="s">
        <v>417</v>
      </c>
      <c r="T64" s="348" t="s">
        <v>968</v>
      </c>
    </row>
    <row r="65" spans="1:26">
      <c r="A65" s="403">
        <v>9</v>
      </c>
      <c r="B65" s="348"/>
      <c r="C65" s="348" t="s">
        <v>914</v>
      </c>
      <c r="D65" s="403" t="s">
        <v>17</v>
      </c>
      <c r="E65" s="396">
        <v>2035</v>
      </c>
      <c r="F65" s="396" t="s">
        <v>18</v>
      </c>
      <c r="G65" s="398" t="s">
        <v>483</v>
      </c>
      <c r="H65" s="403" t="s">
        <v>514</v>
      </c>
      <c r="I65" s="402">
        <v>55</v>
      </c>
      <c r="J65" s="402">
        <v>45</v>
      </c>
      <c r="K65" s="348" t="s">
        <v>923</v>
      </c>
      <c r="L65" s="402">
        <v>5.5</v>
      </c>
      <c r="M65" s="402">
        <v>3.5</v>
      </c>
      <c r="N65" s="403" t="s">
        <v>30</v>
      </c>
      <c r="O65" s="402">
        <v>55</v>
      </c>
      <c r="P65" s="402">
        <v>45</v>
      </c>
      <c r="Q65" s="403" t="s">
        <v>923</v>
      </c>
      <c r="R65" s="403" t="s">
        <v>1042</v>
      </c>
      <c r="S65" s="348" t="s">
        <v>417</v>
      </c>
      <c r="T65" s="348" t="s">
        <v>967</v>
      </c>
    </row>
    <row r="66" spans="1:26">
      <c r="A66" s="403">
        <v>10</v>
      </c>
      <c r="B66" s="348">
        <v>166</v>
      </c>
      <c r="C66" s="348" t="s">
        <v>915</v>
      </c>
      <c r="D66" s="403" t="s">
        <v>17</v>
      </c>
      <c r="E66" s="396">
        <v>2035</v>
      </c>
      <c r="F66" s="396" t="s">
        <v>18</v>
      </c>
      <c r="G66" s="396">
        <v>936</v>
      </c>
      <c r="H66" s="403" t="s">
        <v>496</v>
      </c>
      <c r="I66" s="402"/>
      <c r="J66" s="402">
        <v>936</v>
      </c>
      <c r="K66" s="348" t="s">
        <v>27</v>
      </c>
      <c r="L66" s="402">
        <v>7.5</v>
      </c>
      <c r="M66" s="402">
        <v>5.5</v>
      </c>
      <c r="N66" s="403" t="s">
        <v>30</v>
      </c>
      <c r="O66" s="402"/>
      <c r="P66" s="402">
        <v>936</v>
      </c>
      <c r="Q66" s="403" t="s">
        <v>27</v>
      </c>
      <c r="R66" s="634" t="s">
        <v>1040</v>
      </c>
      <c r="S66" s="348" t="s">
        <v>400</v>
      </c>
      <c r="T66" s="348" t="s">
        <v>968</v>
      </c>
    </row>
    <row r="67" spans="1:26">
      <c r="A67" s="403">
        <v>11</v>
      </c>
      <c r="B67" s="348">
        <v>166</v>
      </c>
      <c r="C67" s="348" t="s">
        <v>916</v>
      </c>
      <c r="D67" s="403" t="s">
        <v>17</v>
      </c>
      <c r="E67" s="396">
        <v>2035</v>
      </c>
      <c r="F67" s="396" t="s">
        <v>18</v>
      </c>
      <c r="G67" s="396">
        <v>936</v>
      </c>
      <c r="H67" s="403" t="s">
        <v>488</v>
      </c>
      <c r="I67" s="402">
        <v>936</v>
      </c>
      <c r="J67" s="402"/>
      <c r="K67" s="348" t="s">
        <v>27</v>
      </c>
      <c r="L67" s="402">
        <v>7.5</v>
      </c>
      <c r="M67" s="402">
        <v>5.5</v>
      </c>
      <c r="N67" s="403" t="s">
        <v>30</v>
      </c>
      <c r="O67" s="402">
        <v>936</v>
      </c>
      <c r="P67" s="402"/>
      <c r="Q67" s="403" t="s">
        <v>27</v>
      </c>
      <c r="R67" s="634"/>
      <c r="S67" s="348" t="s">
        <v>400</v>
      </c>
      <c r="T67" s="348" t="s">
        <v>968</v>
      </c>
    </row>
    <row r="68" spans="1:26">
      <c r="A68" s="403">
        <v>12</v>
      </c>
      <c r="B68" s="348">
        <v>170</v>
      </c>
      <c r="C68" s="348" t="s">
        <v>917</v>
      </c>
      <c r="D68" s="403" t="s">
        <v>17</v>
      </c>
      <c r="E68" s="396">
        <v>2037</v>
      </c>
      <c r="F68" s="396" t="s">
        <v>18</v>
      </c>
      <c r="G68" s="396">
        <v>260</v>
      </c>
      <c r="H68" s="403" t="s">
        <v>488</v>
      </c>
      <c r="I68" s="402">
        <v>323</v>
      </c>
      <c r="J68" s="402"/>
      <c r="K68" s="348" t="s">
        <v>27</v>
      </c>
      <c r="L68" s="402">
        <v>3.5</v>
      </c>
      <c r="M68" s="402">
        <v>1.5</v>
      </c>
      <c r="N68" s="403" t="s">
        <v>30</v>
      </c>
      <c r="O68" s="348">
        <v>1324</v>
      </c>
      <c r="P68" s="348"/>
      <c r="Q68" s="403" t="s">
        <v>27</v>
      </c>
      <c r="R68" s="403" t="s">
        <v>1039</v>
      </c>
      <c r="S68" s="348" t="s">
        <v>400</v>
      </c>
      <c r="T68" s="348" t="s">
        <v>968</v>
      </c>
    </row>
    <row r="69" spans="1:26">
      <c r="A69" s="403">
        <v>13</v>
      </c>
      <c r="B69" s="348">
        <v>173</v>
      </c>
      <c r="C69" s="348" t="s">
        <v>325</v>
      </c>
      <c r="D69" s="403" t="s">
        <v>17</v>
      </c>
      <c r="E69" s="396">
        <v>2038</v>
      </c>
      <c r="F69" s="396" t="s">
        <v>18</v>
      </c>
      <c r="G69" s="396">
        <v>645</v>
      </c>
      <c r="H69" s="403" t="s">
        <v>496</v>
      </c>
      <c r="I69" s="402"/>
      <c r="J69" s="402">
        <v>1745</v>
      </c>
      <c r="K69" s="348" t="s">
        <v>27</v>
      </c>
      <c r="L69" s="402">
        <v>2.5</v>
      </c>
      <c r="M69" s="402">
        <v>1.5</v>
      </c>
      <c r="N69" s="403" t="s">
        <v>221</v>
      </c>
      <c r="O69" s="348"/>
      <c r="P69" s="348">
        <v>2709</v>
      </c>
      <c r="Q69" s="403" t="s">
        <v>27</v>
      </c>
      <c r="R69" s="403" t="s">
        <v>1039</v>
      </c>
      <c r="S69" s="348" t="s">
        <v>400</v>
      </c>
      <c r="T69" s="348" t="s">
        <v>968</v>
      </c>
    </row>
    <row r="70" spans="1:26">
      <c r="A70" s="403">
        <v>14</v>
      </c>
      <c r="B70" s="348"/>
      <c r="C70" s="348" t="s">
        <v>1024</v>
      </c>
      <c r="D70" s="403" t="s">
        <v>17</v>
      </c>
      <c r="E70" s="403">
        <v>2039</v>
      </c>
      <c r="F70" s="403" t="s">
        <v>18</v>
      </c>
      <c r="G70" s="403">
        <v>200</v>
      </c>
      <c r="H70" s="403" t="s">
        <v>514</v>
      </c>
      <c r="I70" s="402">
        <v>1940</v>
      </c>
      <c r="J70" s="402">
        <v>555</v>
      </c>
      <c r="K70" s="348" t="s">
        <v>20</v>
      </c>
      <c r="L70" s="402">
        <v>24</v>
      </c>
      <c r="M70" s="402">
        <v>18</v>
      </c>
      <c r="N70" s="403" t="s">
        <v>30</v>
      </c>
      <c r="O70" s="402">
        <v>1940</v>
      </c>
      <c r="P70" s="402">
        <v>555</v>
      </c>
      <c r="Q70" s="403" t="s">
        <v>20</v>
      </c>
      <c r="R70" s="403" t="s">
        <v>1041</v>
      </c>
      <c r="S70" s="348" t="s">
        <v>400</v>
      </c>
      <c r="T70" s="348" t="s">
        <v>967</v>
      </c>
    </row>
    <row r="71" spans="1:26">
      <c r="A71" s="403"/>
      <c r="B71" s="347"/>
      <c r="C71" s="347" t="s">
        <v>951</v>
      </c>
      <c r="D71" s="347"/>
      <c r="E71" s="347"/>
      <c r="F71" s="347"/>
      <c r="G71" s="347"/>
      <c r="H71" s="347"/>
      <c r="I71" s="347"/>
      <c r="J71" s="347"/>
      <c r="K71" s="347"/>
      <c r="L71" s="347"/>
      <c r="M71" s="347"/>
      <c r="N71" s="347"/>
      <c r="O71" s="347"/>
      <c r="P71" s="347"/>
      <c r="Q71" s="166"/>
      <c r="R71" s="347"/>
      <c r="S71" s="347"/>
      <c r="T71" s="347"/>
      <c r="U71" s="349"/>
      <c r="V71" s="349"/>
      <c r="W71" s="349"/>
      <c r="X71" s="349"/>
      <c r="Y71" s="349"/>
      <c r="Z71" s="355"/>
    </row>
    <row r="72" spans="1:26">
      <c r="A72" s="403">
        <v>1</v>
      </c>
      <c r="B72" s="348">
        <v>516</v>
      </c>
      <c r="C72" s="348" t="s">
        <v>976</v>
      </c>
      <c r="D72" s="396" t="s">
        <v>17</v>
      </c>
      <c r="E72" s="396">
        <v>2061</v>
      </c>
      <c r="F72" s="396" t="s">
        <v>18</v>
      </c>
      <c r="G72" s="396">
        <v>500</v>
      </c>
      <c r="H72" s="403" t="s">
        <v>496</v>
      </c>
      <c r="I72" s="402"/>
      <c r="J72" s="358" t="s">
        <v>889</v>
      </c>
      <c r="K72" s="348" t="s">
        <v>56</v>
      </c>
      <c r="L72" s="402">
        <v>24</v>
      </c>
      <c r="M72" s="402">
        <v>18</v>
      </c>
      <c r="N72" s="403" t="s">
        <v>30</v>
      </c>
      <c r="O72" s="402"/>
      <c r="P72" s="402"/>
      <c r="Q72" s="403" t="s">
        <v>56</v>
      </c>
      <c r="R72" s="403" t="s">
        <v>1039</v>
      </c>
      <c r="S72" s="348" t="s">
        <v>431</v>
      </c>
      <c r="T72" s="348" t="s">
        <v>967</v>
      </c>
    </row>
    <row r="73" spans="1:26">
      <c r="A73" s="403">
        <v>2</v>
      </c>
      <c r="B73" s="348">
        <v>519</v>
      </c>
      <c r="C73" s="348" t="s">
        <v>430</v>
      </c>
      <c r="D73" s="396" t="s">
        <v>17</v>
      </c>
      <c r="E73" s="396">
        <v>2061</v>
      </c>
      <c r="F73" s="396" t="s">
        <v>18</v>
      </c>
      <c r="G73" s="396">
        <v>975</v>
      </c>
      <c r="H73" s="403" t="s">
        <v>496</v>
      </c>
      <c r="I73" s="402"/>
      <c r="J73" s="402">
        <v>475</v>
      </c>
      <c r="K73" s="348" t="s">
        <v>27</v>
      </c>
      <c r="L73" s="402">
        <v>3</v>
      </c>
      <c r="M73" s="402">
        <v>2</v>
      </c>
      <c r="N73" s="403" t="s">
        <v>221</v>
      </c>
      <c r="O73" s="402"/>
      <c r="P73" s="402">
        <v>475</v>
      </c>
      <c r="Q73" s="403" t="s">
        <v>27</v>
      </c>
      <c r="R73" s="403" t="s">
        <v>1039</v>
      </c>
      <c r="S73" s="348" t="s">
        <v>431</v>
      </c>
      <c r="T73" s="348" t="s">
        <v>967</v>
      </c>
    </row>
    <row r="74" spans="1:26">
      <c r="A74" s="403">
        <v>3</v>
      </c>
      <c r="B74" s="348">
        <v>521</v>
      </c>
      <c r="C74" s="348" t="s">
        <v>969</v>
      </c>
      <c r="D74" s="396" t="s">
        <v>17</v>
      </c>
      <c r="E74" s="396">
        <v>2062</v>
      </c>
      <c r="F74" s="396" t="s">
        <v>18</v>
      </c>
      <c r="G74" s="396">
        <v>150</v>
      </c>
      <c r="H74" s="403" t="s">
        <v>496</v>
      </c>
      <c r="I74" s="402"/>
      <c r="J74" s="402">
        <v>175</v>
      </c>
      <c r="K74" s="348" t="s">
        <v>56</v>
      </c>
      <c r="L74" s="402">
        <v>9</v>
      </c>
      <c r="M74" s="402">
        <v>7</v>
      </c>
      <c r="N74" s="403" t="s">
        <v>30</v>
      </c>
      <c r="O74" s="402"/>
      <c r="P74" s="402">
        <v>175</v>
      </c>
      <c r="Q74" s="403" t="s">
        <v>56</v>
      </c>
      <c r="R74" s="403" t="s">
        <v>1039</v>
      </c>
      <c r="S74" s="348" t="s">
        <v>431</v>
      </c>
      <c r="T74" s="348" t="s">
        <v>967</v>
      </c>
    </row>
    <row r="75" spans="1:26">
      <c r="A75" s="403">
        <v>4</v>
      </c>
      <c r="B75" s="348">
        <v>522</v>
      </c>
      <c r="C75" s="348" t="s">
        <v>46</v>
      </c>
      <c r="D75" s="396" t="s">
        <v>17</v>
      </c>
      <c r="E75" s="396">
        <v>2062</v>
      </c>
      <c r="F75" s="396" t="s">
        <v>18</v>
      </c>
      <c r="G75" s="396">
        <v>670</v>
      </c>
      <c r="H75" s="403" t="s">
        <v>496</v>
      </c>
      <c r="I75" s="402"/>
      <c r="J75" s="402">
        <v>520</v>
      </c>
      <c r="K75" s="348" t="s">
        <v>27</v>
      </c>
      <c r="L75" s="402">
        <v>1.5</v>
      </c>
      <c r="M75" s="402">
        <v>1.5</v>
      </c>
      <c r="N75" s="403" t="s">
        <v>26</v>
      </c>
      <c r="O75" s="402"/>
      <c r="P75" s="402">
        <v>520</v>
      </c>
      <c r="Q75" s="403" t="s">
        <v>27</v>
      </c>
      <c r="R75" s="634" t="s">
        <v>1040</v>
      </c>
      <c r="S75" s="348" t="s">
        <v>431</v>
      </c>
      <c r="T75" s="348" t="s">
        <v>968</v>
      </c>
    </row>
    <row r="76" spans="1:26">
      <c r="A76" s="403">
        <v>5</v>
      </c>
      <c r="B76" s="348">
        <v>522</v>
      </c>
      <c r="C76" s="348" t="s">
        <v>46</v>
      </c>
      <c r="D76" s="396" t="s">
        <v>17</v>
      </c>
      <c r="E76" s="396">
        <v>2062</v>
      </c>
      <c r="F76" s="396" t="s">
        <v>18</v>
      </c>
      <c r="G76" s="396">
        <v>670</v>
      </c>
      <c r="H76" s="403" t="s">
        <v>488</v>
      </c>
      <c r="I76" s="358" t="s">
        <v>889</v>
      </c>
      <c r="J76" s="402"/>
      <c r="K76" s="348" t="s">
        <v>27</v>
      </c>
      <c r="L76" s="402">
        <v>1.5</v>
      </c>
      <c r="M76" s="402">
        <v>1.5</v>
      </c>
      <c r="N76" s="403" t="s">
        <v>26</v>
      </c>
      <c r="O76" s="402"/>
      <c r="P76" s="402"/>
      <c r="Q76" s="403" t="s">
        <v>27</v>
      </c>
      <c r="R76" s="634"/>
      <c r="S76" s="348" t="s">
        <v>431</v>
      </c>
      <c r="T76" s="348" t="s">
        <v>968</v>
      </c>
    </row>
    <row r="77" spans="1:26">
      <c r="A77" s="403">
        <v>6</v>
      </c>
      <c r="B77" s="348">
        <v>524</v>
      </c>
      <c r="C77" s="348" t="s">
        <v>46</v>
      </c>
      <c r="D77" s="396" t="s">
        <v>17</v>
      </c>
      <c r="E77" s="396">
        <v>2062</v>
      </c>
      <c r="F77" s="396" t="s">
        <v>18</v>
      </c>
      <c r="G77" s="396">
        <v>950</v>
      </c>
      <c r="H77" s="403" t="s">
        <v>496</v>
      </c>
      <c r="I77" s="402"/>
      <c r="J77" s="402">
        <v>280</v>
      </c>
      <c r="K77" s="348" t="s">
        <v>27</v>
      </c>
      <c r="L77" s="402">
        <v>1.5</v>
      </c>
      <c r="M77" s="402">
        <v>1.5</v>
      </c>
      <c r="N77" s="403" t="s">
        <v>26</v>
      </c>
      <c r="O77" s="402"/>
      <c r="P77" s="402">
        <v>280</v>
      </c>
      <c r="Q77" s="403" t="s">
        <v>27</v>
      </c>
      <c r="R77" s="634" t="s">
        <v>1040</v>
      </c>
      <c r="S77" s="348" t="s">
        <v>431</v>
      </c>
      <c r="T77" s="348" t="s">
        <v>968</v>
      </c>
    </row>
    <row r="78" spans="1:26">
      <c r="A78" s="403">
        <v>7</v>
      </c>
      <c r="B78" s="348">
        <v>524</v>
      </c>
      <c r="C78" s="348" t="s">
        <v>46</v>
      </c>
      <c r="D78" s="396" t="s">
        <v>17</v>
      </c>
      <c r="E78" s="396">
        <v>2062</v>
      </c>
      <c r="F78" s="396" t="s">
        <v>18</v>
      </c>
      <c r="G78" s="396">
        <v>950</v>
      </c>
      <c r="H78" s="403" t="s">
        <v>488</v>
      </c>
      <c r="I78" s="402">
        <v>280</v>
      </c>
      <c r="J78" s="402"/>
      <c r="K78" s="348" t="s">
        <v>27</v>
      </c>
      <c r="L78" s="402">
        <v>5.5</v>
      </c>
      <c r="M78" s="402">
        <v>5.5</v>
      </c>
      <c r="N78" s="403" t="s">
        <v>30</v>
      </c>
      <c r="O78" s="402">
        <v>280</v>
      </c>
      <c r="P78" s="402"/>
      <c r="Q78" s="403" t="s">
        <v>27</v>
      </c>
      <c r="R78" s="634"/>
      <c r="S78" s="348" t="s">
        <v>431</v>
      </c>
      <c r="T78" s="348" t="s">
        <v>968</v>
      </c>
    </row>
    <row r="79" spans="1:26">
      <c r="A79" s="403">
        <v>8</v>
      </c>
      <c r="B79" s="403">
        <v>525</v>
      </c>
      <c r="C79" s="354" t="s">
        <v>451</v>
      </c>
      <c r="D79" s="396" t="s">
        <v>17</v>
      </c>
      <c r="E79" s="396">
        <v>2063</v>
      </c>
      <c r="F79" s="396" t="s">
        <v>18</v>
      </c>
      <c r="G79" s="396">
        <v>200</v>
      </c>
      <c r="H79" s="403" t="s">
        <v>496</v>
      </c>
      <c r="I79" s="402"/>
      <c r="J79" s="402">
        <v>250</v>
      </c>
      <c r="K79" s="348" t="s">
        <v>27</v>
      </c>
      <c r="L79" s="402">
        <v>19</v>
      </c>
      <c r="M79" s="402">
        <v>14</v>
      </c>
      <c r="N79" s="403" t="s">
        <v>30</v>
      </c>
      <c r="O79" s="402"/>
      <c r="P79" s="402">
        <v>250</v>
      </c>
      <c r="Q79" s="403" t="s">
        <v>27</v>
      </c>
      <c r="R79" s="403" t="s">
        <v>1039</v>
      </c>
      <c r="S79" s="348" t="s">
        <v>431</v>
      </c>
      <c r="T79" s="348" t="s">
        <v>967</v>
      </c>
    </row>
    <row r="80" spans="1:26">
      <c r="A80" s="403">
        <v>9</v>
      </c>
      <c r="B80" s="403"/>
      <c r="C80" s="354" t="s">
        <v>975</v>
      </c>
      <c r="D80" s="396" t="s">
        <v>17</v>
      </c>
      <c r="E80" s="396">
        <v>2063</v>
      </c>
      <c r="F80" s="396" t="s">
        <v>18</v>
      </c>
      <c r="G80" s="396">
        <v>431</v>
      </c>
      <c r="H80" s="403" t="s">
        <v>488</v>
      </c>
      <c r="I80" s="402">
        <v>481</v>
      </c>
      <c r="J80" s="402"/>
      <c r="K80" s="348" t="s">
        <v>56</v>
      </c>
      <c r="L80" s="402">
        <v>21</v>
      </c>
      <c r="M80" s="402">
        <v>11</v>
      </c>
      <c r="N80" s="403" t="s">
        <v>30</v>
      </c>
      <c r="O80" s="402">
        <v>481</v>
      </c>
      <c r="P80" s="402"/>
      <c r="Q80" s="403" t="s">
        <v>56</v>
      </c>
      <c r="R80" s="403" t="s">
        <v>1039</v>
      </c>
      <c r="S80" s="348" t="s">
        <v>431</v>
      </c>
      <c r="T80" s="348" t="s">
        <v>967</v>
      </c>
    </row>
    <row r="81" spans="1:26">
      <c r="A81" s="347"/>
      <c r="B81" s="347"/>
      <c r="C81" s="347" t="s">
        <v>876</v>
      </c>
      <c r="D81" s="347"/>
      <c r="E81" s="347"/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166"/>
      <c r="R81" s="347"/>
      <c r="S81" s="347"/>
      <c r="T81" s="347"/>
      <c r="U81" s="349"/>
      <c r="V81" s="349"/>
      <c r="W81" s="349"/>
      <c r="X81" s="349"/>
      <c r="Y81" s="349"/>
      <c r="Z81" s="355"/>
    </row>
    <row r="82" spans="1:26">
      <c r="A82" s="403">
        <v>1</v>
      </c>
      <c r="B82" s="402">
        <v>90</v>
      </c>
      <c r="C82" s="348" t="s">
        <v>513</v>
      </c>
      <c r="D82" s="403" t="s">
        <v>17</v>
      </c>
      <c r="E82" s="357" t="s">
        <v>501</v>
      </c>
      <c r="F82" s="357" t="s">
        <v>18</v>
      </c>
      <c r="G82" s="357" t="s">
        <v>483</v>
      </c>
      <c r="H82" s="403" t="s">
        <v>514</v>
      </c>
      <c r="I82" s="358" t="s">
        <v>889</v>
      </c>
      <c r="J82" s="358" t="s">
        <v>889</v>
      </c>
      <c r="K82" s="403" t="s">
        <v>27</v>
      </c>
      <c r="L82" s="359">
        <v>32</v>
      </c>
      <c r="M82" s="359">
        <v>17</v>
      </c>
      <c r="N82" s="403" t="s">
        <v>30</v>
      </c>
      <c r="O82" s="358"/>
      <c r="P82" s="358"/>
      <c r="Q82" s="403" t="s">
        <v>27</v>
      </c>
      <c r="R82" s="403" t="s">
        <v>1040</v>
      </c>
      <c r="S82" s="348" t="s">
        <v>515</v>
      </c>
      <c r="T82" s="348" t="s">
        <v>967</v>
      </c>
    </row>
    <row r="83" spans="1:26">
      <c r="A83" s="403">
        <v>2</v>
      </c>
      <c r="B83" s="402"/>
      <c r="C83" s="348" t="s">
        <v>517</v>
      </c>
      <c r="D83" s="403" t="s">
        <v>17</v>
      </c>
      <c r="E83" s="357" t="s">
        <v>501</v>
      </c>
      <c r="F83" s="357" t="s">
        <v>18</v>
      </c>
      <c r="G83" s="357" t="s">
        <v>486</v>
      </c>
      <c r="H83" s="403" t="s">
        <v>496</v>
      </c>
      <c r="I83" s="402"/>
      <c r="J83" s="402">
        <v>55</v>
      </c>
      <c r="K83" s="403" t="s">
        <v>27</v>
      </c>
      <c r="L83" s="359">
        <v>9</v>
      </c>
      <c r="M83" s="359">
        <v>4</v>
      </c>
      <c r="N83" s="403" t="s">
        <v>30</v>
      </c>
      <c r="O83" s="402"/>
      <c r="P83" s="402">
        <v>55</v>
      </c>
      <c r="Q83" s="403" t="s">
        <v>27</v>
      </c>
      <c r="R83" s="403" t="s">
        <v>1039</v>
      </c>
      <c r="S83" s="348" t="s">
        <v>515</v>
      </c>
      <c r="T83" s="348" t="s">
        <v>968</v>
      </c>
    </row>
    <row r="84" spans="1:26">
      <c r="A84" s="403">
        <v>3</v>
      </c>
      <c r="B84" s="402"/>
      <c r="C84" s="348" t="s">
        <v>517</v>
      </c>
      <c r="D84" s="403" t="s">
        <v>17</v>
      </c>
      <c r="E84" s="357" t="s">
        <v>501</v>
      </c>
      <c r="F84" s="357" t="s">
        <v>18</v>
      </c>
      <c r="G84" s="357" t="s">
        <v>983</v>
      </c>
      <c r="H84" s="403" t="s">
        <v>496</v>
      </c>
      <c r="I84" s="402"/>
      <c r="J84" s="402">
        <v>35</v>
      </c>
      <c r="K84" s="403" t="s">
        <v>27</v>
      </c>
      <c r="L84" s="359">
        <v>9</v>
      </c>
      <c r="M84" s="359">
        <v>4</v>
      </c>
      <c r="N84" s="403" t="s">
        <v>30</v>
      </c>
      <c r="O84" s="402"/>
      <c r="P84" s="402">
        <v>35</v>
      </c>
      <c r="Q84" s="403" t="s">
        <v>27</v>
      </c>
      <c r="R84" s="403" t="s">
        <v>1039</v>
      </c>
      <c r="S84" s="348" t="s">
        <v>515</v>
      </c>
      <c r="T84" s="348" t="s">
        <v>968</v>
      </c>
    </row>
    <row r="85" spans="1:26">
      <c r="A85" s="403">
        <v>4</v>
      </c>
      <c r="B85" s="402"/>
      <c r="C85" s="360" t="s">
        <v>518</v>
      </c>
      <c r="D85" s="403" t="s">
        <v>17</v>
      </c>
      <c r="E85" s="357" t="s">
        <v>501</v>
      </c>
      <c r="F85" s="357" t="s">
        <v>18</v>
      </c>
      <c r="G85" s="357">
        <v>116</v>
      </c>
      <c r="H85" s="403" t="s">
        <v>488</v>
      </c>
      <c r="I85" s="402">
        <v>116</v>
      </c>
      <c r="J85" s="402"/>
      <c r="K85" s="403" t="s">
        <v>27</v>
      </c>
      <c r="L85" s="359">
        <v>10</v>
      </c>
      <c r="M85" s="359">
        <v>4</v>
      </c>
      <c r="N85" s="403" t="s">
        <v>26</v>
      </c>
      <c r="O85" s="402">
        <v>116</v>
      </c>
      <c r="P85" s="402"/>
      <c r="Q85" s="403" t="s">
        <v>27</v>
      </c>
      <c r="R85" s="403" t="s">
        <v>1039</v>
      </c>
      <c r="S85" s="348" t="s">
        <v>515</v>
      </c>
      <c r="T85" s="348" t="s">
        <v>968</v>
      </c>
    </row>
    <row r="86" spans="1:26">
      <c r="A86" s="403">
        <v>5</v>
      </c>
      <c r="B86" s="402"/>
      <c r="C86" s="348" t="s">
        <v>517</v>
      </c>
      <c r="D86" s="403" t="s">
        <v>17</v>
      </c>
      <c r="E86" s="357" t="s">
        <v>501</v>
      </c>
      <c r="F86" s="357" t="s">
        <v>18</v>
      </c>
      <c r="G86" s="357">
        <v>130</v>
      </c>
      <c r="H86" s="403" t="s">
        <v>496</v>
      </c>
      <c r="I86" s="402"/>
      <c r="J86" s="402">
        <v>40</v>
      </c>
      <c r="K86" s="403" t="s">
        <v>27</v>
      </c>
      <c r="L86" s="359">
        <v>9</v>
      </c>
      <c r="M86" s="359">
        <v>6</v>
      </c>
      <c r="N86" s="403" t="s">
        <v>30</v>
      </c>
      <c r="O86" s="402"/>
      <c r="P86" s="402">
        <v>40</v>
      </c>
      <c r="Q86" s="403" t="s">
        <v>27</v>
      </c>
      <c r="R86" s="403" t="s">
        <v>1039</v>
      </c>
      <c r="S86" s="348" t="s">
        <v>515</v>
      </c>
      <c r="T86" s="348" t="s">
        <v>968</v>
      </c>
    </row>
    <row r="87" spans="1:26">
      <c r="A87" s="403">
        <v>6</v>
      </c>
      <c r="B87" s="402">
        <v>89</v>
      </c>
      <c r="C87" s="348" t="s">
        <v>519</v>
      </c>
      <c r="D87" s="403" t="s">
        <v>17</v>
      </c>
      <c r="E87" s="357" t="s">
        <v>501</v>
      </c>
      <c r="F87" s="357" t="s">
        <v>18</v>
      </c>
      <c r="G87" s="357">
        <v>163</v>
      </c>
      <c r="H87" s="403" t="s">
        <v>488</v>
      </c>
      <c r="I87" s="402">
        <v>47</v>
      </c>
      <c r="J87" s="402"/>
      <c r="K87" s="403" t="s">
        <v>27</v>
      </c>
      <c r="L87" s="359">
        <v>5.5</v>
      </c>
      <c r="M87" s="359">
        <v>3.5</v>
      </c>
      <c r="N87" s="403" t="s">
        <v>26</v>
      </c>
      <c r="O87" s="402">
        <v>47</v>
      </c>
      <c r="P87" s="402"/>
      <c r="Q87" s="403" t="s">
        <v>27</v>
      </c>
      <c r="R87" s="403" t="s">
        <v>1039</v>
      </c>
      <c r="S87" s="348" t="s">
        <v>515</v>
      </c>
      <c r="T87" s="348" t="s">
        <v>968</v>
      </c>
    </row>
    <row r="88" spans="1:26">
      <c r="A88" s="403">
        <v>7</v>
      </c>
      <c r="B88" s="402"/>
      <c r="C88" s="348" t="s">
        <v>982</v>
      </c>
      <c r="D88" s="403" t="s">
        <v>17</v>
      </c>
      <c r="E88" s="357" t="s">
        <v>501</v>
      </c>
      <c r="F88" s="357" t="s">
        <v>18</v>
      </c>
      <c r="G88" s="357">
        <f>163+110</f>
        <v>273</v>
      </c>
      <c r="H88" s="403" t="s">
        <v>496</v>
      </c>
      <c r="I88" s="402"/>
      <c r="J88" s="402">
        <v>143</v>
      </c>
      <c r="K88" s="403"/>
      <c r="L88" s="359"/>
      <c r="M88" s="359"/>
      <c r="N88" s="403"/>
      <c r="O88" s="402"/>
      <c r="P88" s="402">
        <v>143</v>
      </c>
      <c r="Q88" s="403" t="s">
        <v>27</v>
      </c>
      <c r="R88" s="403" t="s">
        <v>1039</v>
      </c>
      <c r="S88" s="348" t="s">
        <v>515</v>
      </c>
      <c r="T88" s="348" t="s">
        <v>968</v>
      </c>
    </row>
    <row r="89" spans="1:26">
      <c r="A89" s="403">
        <v>8</v>
      </c>
      <c r="B89" s="402"/>
      <c r="C89" s="348" t="s">
        <v>982</v>
      </c>
      <c r="D89" s="403" t="s">
        <v>17</v>
      </c>
      <c r="E89" s="357" t="s">
        <v>501</v>
      </c>
      <c r="F89" s="357" t="s">
        <v>18</v>
      </c>
      <c r="G89" s="357">
        <v>373</v>
      </c>
      <c r="H89" s="403" t="s">
        <v>514</v>
      </c>
      <c r="I89" s="402">
        <v>210</v>
      </c>
      <c r="J89" s="402">
        <v>100</v>
      </c>
      <c r="K89" s="403"/>
      <c r="L89" s="359"/>
      <c r="M89" s="359"/>
      <c r="N89" s="403"/>
      <c r="O89" s="402">
        <v>210</v>
      </c>
      <c r="P89" s="402">
        <v>100</v>
      </c>
      <c r="Q89" s="403" t="s">
        <v>27</v>
      </c>
      <c r="R89" s="403" t="s">
        <v>1040</v>
      </c>
      <c r="S89" s="348" t="s">
        <v>515</v>
      </c>
      <c r="T89" s="348" t="s">
        <v>968</v>
      </c>
    </row>
    <row r="90" spans="1:26">
      <c r="A90" s="403">
        <v>9</v>
      </c>
      <c r="B90" s="402">
        <v>88</v>
      </c>
      <c r="C90" s="348" t="s">
        <v>520</v>
      </c>
      <c r="D90" s="403" t="s">
        <v>17</v>
      </c>
      <c r="E90" s="357" t="s">
        <v>501</v>
      </c>
      <c r="F90" s="357" t="s">
        <v>18</v>
      </c>
      <c r="G90" s="403">
        <v>668</v>
      </c>
      <c r="H90" s="403" t="s">
        <v>488</v>
      </c>
      <c r="I90" s="402">
        <v>295</v>
      </c>
      <c r="J90" s="402"/>
      <c r="K90" s="403" t="s">
        <v>27</v>
      </c>
      <c r="L90" s="359">
        <v>10</v>
      </c>
      <c r="M90" s="359">
        <v>3</v>
      </c>
      <c r="N90" s="403" t="s">
        <v>26</v>
      </c>
      <c r="O90" s="402">
        <v>295</v>
      </c>
      <c r="P90" s="402"/>
      <c r="Q90" s="403" t="s">
        <v>27</v>
      </c>
      <c r="R90" s="403" t="s">
        <v>1039</v>
      </c>
      <c r="S90" s="348" t="s">
        <v>515</v>
      </c>
      <c r="T90" s="348" t="s">
        <v>968</v>
      </c>
    </row>
    <row r="91" spans="1:26">
      <c r="A91" s="403">
        <v>10</v>
      </c>
      <c r="B91" s="402"/>
      <c r="C91" s="348" t="s">
        <v>520</v>
      </c>
      <c r="D91" s="403" t="s">
        <v>17</v>
      </c>
      <c r="E91" s="357" t="s">
        <v>501</v>
      </c>
      <c r="F91" s="357" t="s">
        <v>18</v>
      </c>
      <c r="G91" s="403">
        <v>907</v>
      </c>
      <c r="H91" s="403" t="s">
        <v>488</v>
      </c>
      <c r="I91" s="402">
        <v>239</v>
      </c>
      <c r="J91" s="402"/>
      <c r="K91" s="403" t="s">
        <v>27</v>
      </c>
      <c r="L91" s="359">
        <v>5.5</v>
      </c>
      <c r="M91" s="359">
        <v>3.5</v>
      </c>
      <c r="N91" s="403" t="s">
        <v>30</v>
      </c>
      <c r="O91" s="402">
        <v>239</v>
      </c>
      <c r="P91" s="402"/>
      <c r="Q91" s="403" t="s">
        <v>27</v>
      </c>
      <c r="R91" s="403" t="s">
        <v>1039</v>
      </c>
      <c r="S91" s="348" t="s">
        <v>515</v>
      </c>
      <c r="T91" s="348" t="s">
        <v>968</v>
      </c>
    </row>
    <row r="92" spans="1:26">
      <c r="A92" s="403">
        <v>11</v>
      </c>
      <c r="B92" s="402">
        <v>87</v>
      </c>
      <c r="C92" s="348" t="s">
        <v>310</v>
      </c>
      <c r="D92" s="403" t="s">
        <v>17</v>
      </c>
      <c r="E92" s="357" t="s">
        <v>501</v>
      </c>
      <c r="F92" s="357" t="s">
        <v>18</v>
      </c>
      <c r="G92" s="403">
        <v>974</v>
      </c>
      <c r="H92" s="403" t="s">
        <v>488</v>
      </c>
      <c r="I92" s="402">
        <v>67</v>
      </c>
      <c r="J92" s="402"/>
      <c r="K92" s="403" t="s">
        <v>27</v>
      </c>
      <c r="L92" s="359">
        <v>14</v>
      </c>
      <c r="M92" s="359">
        <v>8</v>
      </c>
      <c r="N92" s="403" t="s">
        <v>30</v>
      </c>
      <c r="O92" s="402">
        <v>67</v>
      </c>
      <c r="P92" s="402"/>
      <c r="Q92" s="403" t="s">
        <v>27</v>
      </c>
      <c r="R92" s="403" t="s">
        <v>1039</v>
      </c>
      <c r="S92" s="348" t="s">
        <v>515</v>
      </c>
      <c r="T92" s="348" t="s">
        <v>968</v>
      </c>
    </row>
    <row r="93" spans="1:26">
      <c r="A93" s="403">
        <v>12</v>
      </c>
      <c r="B93" s="402">
        <v>86</v>
      </c>
      <c r="C93" s="348" t="s">
        <v>310</v>
      </c>
      <c r="D93" s="403" t="s">
        <v>17</v>
      </c>
      <c r="E93" s="357" t="s">
        <v>522</v>
      </c>
      <c r="F93" s="357" t="s">
        <v>18</v>
      </c>
      <c r="G93" s="403">
        <v>170</v>
      </c>
      <c r="H93" s="403" t="s">
        <v>488</v>
      </c>
      <c r="I93" s="402">
        <v>196</v>
      </c>
      <c r="J93" s="402"/>
      <c r="K93" s="403" t="s">
        <v>27</v>
      </c>
      <c r="L93" s="359">
        <v>14</v>
      </c>
      <c r="M93" s="359">
        <v>9</v>
      </c>
      <c r="N93" s="403" t="s">
        <v>30</v>
      </c>
      <c r="O93" s="402">
        <v>196</v>
      </c>
      <c r="P93" s="402"/>
      <c r="Q93" s="403" t="s">
        <v>27</v>
      </c>
      <c r="R93" s="403" t="s">
        <v>1039</v>
      </c>
      <c r="S93" s="348" t="s">
        <v>515</v>
      </c>
      <c r="T93" s="348" t="s">
        <v>968</v>
      </c>
    </row>
    <row r="94" spans="1:26">
      <c r="A94" s="403">
        <v>13</v>
      </c>
      <c r="B94" s="402">
        <v>85</v>
      </c>
      <c r="C94" s="348" t="s">
        <v>1031</v>
      </c>
      <c r="D94" s="403" t="s">
        <v>17</v>
      </c>
      <c r="E94" s="357" t="s">
        <v>522</v>
      </c>
      <c r="F94" s="357" t="s">
        <v>18</v>
      </c>
      <c r="G94" s="403">
        <v>311</v>
      </c>
      <c r="H94" s="403" t="s">
        <v>488</v>
      </c>
      <c r="I94" s="402">
        <v>141</v>
      </c>
      <c r="J94" s="402"/>
      <c r="K94" s="403" t="s">
        <v>27</v>
      </c>
      <c r="L94" s="359">
        <v>17</v>
      </c>
      <c r="M94" s="359">
        <v>9</v>
      </c>
      <c r="N94" s="403" t="s">
        <v>30</v>
      </c>
      <c r="O94" s="402">
        <v>118</v>
      </c>
      <c r="P94" s="402"/>
      <c r="Q94" s="403" t="s">
        <v>27</v>
      </c>
      <c r="R94" s="403" t="s">
        <v>1039</v>
      </c>
      <c r="S94" s="348" t="s">
        <v>515</v>
      </c>
      <c r="T94" s="348" t="s">
        <v>967</v>
      </c>
    </row>
    <row r="95" spans="1:26">
      <c r="A95" s="403">
        <v>14</v>
      </c>
      <c r="B95" s="402">
        <v>83</v>
      </c>
      <c r="C95" s="348" t="s">
        <v>526</v>
      </c>
      <c r="D95" s="403" t="s">
        <v>17</v>
      </c>
      <c r="E95" s="357" t="s">
        <v>522</v>
      </c>
      <c r="F95" s="357" t="s">
        <v>18</v>
      </c>
      <c r="G95" s="403">
        <v>556</v>
      </c>
      <c r="H95" s="403" t="s">
        <v>488</v>
      </c>
      <c r="I95" s="402">
        <v>245</v>
      </c>
      <c r="J95" s="402"/>
      <c r="K95" s="403" t="s">
        <v>27</v>
      </c>
      <c r="L95" s="359">
        <v>5.5</v>
      </c>
      <c r="M95" s="359">
        <v>3.5</v>
      </c>
      <c r="N95" s="403" t="s">
        <v>48</v>
      </c>
      <c r="O95" s="402">
        <v>268</v>
      </c>
      <c r="P95" s="402"/>
      <c r="Q95" s="403" t="s">
        <v>27</v>
      </c>
      <c r="R95" s="634" t="s">
        <v>1040</v>
      </c>
      <c r="S95" s="348" t="s">
        <v>515</v>
      </c>
      <c r="T95" s="348" t="s">
        <v>968</v>
      </c>
    </row>
    <row r="96" spans="1:26">
      <c r="A96" s="403">
        <v>15</v>
      </c>
      <c r="B96" s="402">
        <v>83</v>
      </c>
      <c r="C96" s="348" t="s">
        <v>526</v>
      </c>
      <c r="D96" s="403" t="s">
        <v>17</v>
      </c>
      <c r="E96" s="357" t="s">
        <v>522</v>
      </c>
      <c r="F96" s="357" t="s">
        <v>18</v>
      </c>
      <c r="G96" s="403">
        <v>556</v>
      </c>
      <c r="H96" s="403" t="s">
        <v>496</v>
      </c>
      <c r="I96" s="402"/>
      <c r="J96" s="402">
        <v>1183</v>
      </c>
      <c r="K96" s="403" t="s">
        <v>27</v>
      </c>
      <c r="L96" s="359">
        <v>5.5</v>
      </c>
      <c r="M96" s="359">
        <v>3.5</v>
      </c>
      <c r="N96" s="403" t="s">
        <v>30</v>
      </c>
      <c r="O96" s="402"/>
      <c r="P96" s="402">
        <v>1183</v>
      </c>
      <c r="Q96" s="403" t="s">
        <v>27</v>
      </c>
      <c r="R96" s="634"/>
      <c r="S96" s="348" t="s">
        <v>515</v>
      </c>
      <c r="T96" s="348" t="s">
        <v>968</v>
      </c>
    </row>
    <row r="97" spans="1:20">
      <c r="A97" s="403">
        <v>16</v>
      </c>
      <c r="B97" s="402">
        <v>82</v>
      </c>
      <c r="C97" s="348" t="s">
        <v>527</v>
      </c>
      <c r="D97" s="403" t="s">
        <v>17</v>
      </c>
      <c r="E97" s="357" t="s">
        <v>522</v>
      </c>
      <c r="F97" s="357" t="s">
        <v>18</v>
      </c>
      <c r="G97" s="403">
        <v>601</v>
      </c>
      <c r="H97" s="403" t="s">
        <v>488</v>
      </c>
      <c r="I97" s="402">
        <v>45</v>
      </c>
      <c r="J97" s="402"/>
      <c r="K97" s="403" t="s">
        <v>27</v>
      </c>
      <c r="L97" s="359">
        <v>24</v>
      </c>
      <c r="M97" s="359">
        <v>7</v>
      </c>
      <c r="N97" s="403" t="s">
        <v>30</v>
      </c>
      <c r="O97" s="402">
        <v>45</v>
      </c>
      <c r="P97" s="402"/>
      <c r="Q97" s="403" t="s">
        <v>27</v>
      </c>
      <c r="R97" s="403" t="s">
        <v>1039</v>
      </c>
      <c r="S97" s="348" t="s">
        <v>515</v>
      </c>
      <c r="T97" s="348" t="s">
        <v>968</v>
      </c>
    </row>
    <row r="98" spans="1:20">
      <c r="A98" s="403">
        <v>17</v>
      </c>
      <c r="B98" s="402"/>
      <c r="C98" s="348" t="s">
        <v>982</v>
      </c>
      <c r="D98" s="403" t="s">
        <v>17</v>
      </c>
      <c r="E98" s="357" t="s">
        <v>522</v>
      </c>
      <c r="F98" s="357" t="s">
        <v>18</v>
      </c>
      <c r="G98" s="403">
        <v>760</v>
      </c>
      <c r="H98" s="403" t="s">
        <v>496</v>
      </c>
      <c r="I98" s="402"/>
      <c r="J98" s="402">
        <v>204</v>
      </c>
      <c r="K98" s="403"/>
      <c r="L98" s="359"/>
      <c r="M98" s="359"/>
      <c r="N98" s="403"/>
      <c r="O98" s="402"/>
      <c r="P98" s="402">
        <v>204</v>
      </c>
      <c r="Q98" s="403" t="s">
        <v>27</v>
      </c>
      <c r="R98" s="403" t="s">
        <v>1039</v>
      </c>
      <c r="S98" s="348" t="s">
        <v>515</v>
      </c>
      <c r="T98" s="348" t="s">
        <v>968</v>
      </c>
    </row>
    <row r="99" spans="1:20">
      <c r="A99" s="403">
        <v>18</v>
      </c>
      <c r="B99" s="402">
        <v>81</v>
      </c>
      <c r="C99" s="348" t="s">
        <v>527</v>
      </c>
      <c r="D99" s="403" t="s">
        <v>17</v>
      </c>
      <c r="E99" s="357" t="s">
        <v>522</v>
      </c>
      <c r="F99" s="357" t="s">
        <v>18</v>
      </c>
      <c r="G99" s="403">
        <v>800</v>
      </c>
      <c r="H99" s="403" t="s">
        <v>488</v>
      </c>
      <c r="I99" s="402">
        <v>199</v>
      </c>
      <c r="J99" s="402"/>
      <c r="K99" s="403" t="s">
        <v>27</v>
      </c>
      <c r="L99" s="359">
        <v>15</v>
      </c>
      <c r="M99" s="359">
        <v>7</v>
      </c>
      <c r="N99" s="403" t="s">
        <v>30</v>
      </c>
      <c r="O99" s="402">
        <v>199</v>
      </c>
      <c r="P99" s="402"/>
      <c r="Q99" s="403" t="s">
        <v>27</v>
      </c>
      <c r="R99" s="403" t="s">
        <v>1039</v>
      </c>
      <c r="S99" s="348" t="s">
        <v>515</v>
      </c>
      <c r="T99" s="348" t="s">
        <v>968</v>
      </c>
    </row>
    <row r="100" spans="1:20">
      <c r="A100" s="403">
        <v>19</v>
      </c>
      <c r="B100" s="402"/>
      <c r="C100" s="348" t="s">
        <v>982</v>
      </c>
      <c r="D100" s="403" t="s">
        <v>17</v>
      </c>
      <c r="E100" s="357" t="s">
        <v>531</v>
      </c>
      <c r="F100" s="357" t="s">
        <v>18</v>
      </c>
      <c r="G100" s="357" t="s">
        <v>1011</v>
      </c>
      <c r="H100" s="403" t="s">
        <v>488</v>
      </c>
      <c r="I100" s="402">
        <v>284</v>
      </c>
      <c r="J100" s="402"/>
      <c r="K100" s="403"/>
      <c r="L100" s="359"/>
      <c r="M100" s="359"/>
      <c r="N100" s="403"/>
      <c r="O100" s="402">
        <v>284</v>
      </c>
      <c r="P100" s="402"/>
      <c r="Q100" s="403" t="s">
        <v>27</v>
      </c>
      <c r="R100" s="403" t="s">
        <v>1039</v>
      </c>
      <c r="S100" s="348" t="s">
        <v>515</v>
      </c>
      <c r="T100" s="348" t="s">
        <v>968</v>
      </c>
    </row>
    <row r="101" spans="1:20">
      <c r="A101" s="403">
        <v>20</v>
      </c>
      <c r="B101" s="402">
        <v>77</v>
      </c>
      <c r="C101" s="348" t="s">
        <v>534</v>
      </c>
      <c r="D101" s="403" t="s">
        <v>17</v>
      </c>
      <c r="E101" s="357" t="s">
        <v>531</v>
      </c>
      <c r="F101" s="357" t="s">
        <v>18</v>
      </c>
      <c r="G101" s="357">
        <v>228</v>
      </c>
      <c r="H101" s="403" t="s">
        <v>496</v>
      </c>
      <c r="I101" s="402"/>
      <c r="J101" s="402">
        <v>468</v>
      </c>
      <c r="K101" s="403" t="s">
        <v>27</v>
      </c>
      <c r="L101" s="359">
        <v>7.5</v>
      </c>
      <c r="M101" s="359">
        <v>5.5</v>
      </c>
      <c r="N101" s="403" t="s">
        <v>30</v>
      </c>
      <c r="O101" s="402"/>
      <c r="P101" s="402">
        <v>468</v>
      </c>
      <c r="Q101" s="403" t="s">
        <v>27</v>
      </c>
      <c r="R101" s="403" t="s">
        <v>1039</v>
      </c>
      <c r="S101" s="348" t="s">
        <v>400</v>
      </c>
      <c r="T101" s="348" t="s">
        <v>967</v>
      </c>
    </row>
    <row r="102" spans="1:20">
      <c r="A102" s="403">
        <v>21</v>
      </c>
      <c r="B102" s="402">
        <v>76</v>
      </c>
      <c r="C102" s="348" t="s">
        <v>527</v>
      </c>
      <c r="D102" s="403" t="s">
        <v>17</v>
      </c>
      <c r="E102" s="357" t="s">
        <v>531</v>
      </c>
      <c r="F102" s="357" t="s">
        <v>18</v>
      </c>
      <c r="G102" s="357">
        <v>406</v>
      </c>
      <c r="H102" s="403" t="s">
        <v>488</v>
      </c>
      <c r="I102" s="402">
        <v>322</v>
      </c>
      <c r="J102" s="402"/>
      <c r="K102" s="403" t="s">
        <v>27</v>
      </c>
      <c r="L102" s="359">
        <v>24</v>
      </c>
      <c r="M102" s="359">
        <v>8</v>
      </c>
      <c r="N102" s="403" t="s">
        <v>30</v>
      </c>
      <c r="O102" s="402">
        <v>322</v>
      </c>
      <c r="P102" s="402"/>
      <c r="Q102" s="403" t="s">
        <v>27</v>
      </c>
      <c r="R102" s="403" t="s">
        <v>1039</v>
      </c>
      <c r="S102" s="348" t="s">
        <v>515</v>
      </c>
      <c r="T102" s="348" t="s">
        <v>968</v>
      </c>
    </row>
    <row r="103" spans="1:20">
      <c r="A103" s="403">
        <v>22</v>
      </c>
      <c r="B103" s="402"/>
      <c r="C103" s="348" t="s">
        <v>982</v>
      </c>
      <c r="D103" s="403" t="s">
        <v>17</v>
      </c>
      <c r="E103" s="357" t="s">
        <v>531</v>
      </c>
      <c r="F103" s="357" t="s">
        <v>18</v>
      </c>
      <c r="G103" s="357">
        <f>776-133</f>
        <v>643</v>
      </c>
      <c r="H103" s="403" t="s">
        <v>496</v>
      </c>
      <c r="I103" s="402"/>
      <c r="J103" s="402">
        <v>415</v>
      </c>
      <c r="K103" s="403"/>
      <c r="L103" s="359"/>
      <c r="M103" s="359"/>
      <c r="N103" s="403"/>
      <c r="O103" s="402"/>
      <c r="P103" s="402">
        <v>415</v>
      </c>
      <c r="Q103" s="403" t="s">
        <v>27</v>
      </c>
      <c r="R103" s="403" t="s">
        <v>1039</v>
      </c>
      <c r="S103" s="348" t="s">
        <v>515</v>
      </c>
      <c r="T103" s="348" t="s">
        <v>968</v>
      </c>
    </row>
    <row r="104" spans="1:20">
      <c r="A104" s="403">
        <v>23</v>
      </c>
      <c r="B104" s="402"/>
      <c r="C104" s="348" t="s">
        <v>982</v>
      </c>
      <c r="D104" s="403" t="s">
        <v>17</v>
      </c>
      <c r="E104" s="357" t="s">
        <v>531</v>
      </c>
      <c r="F104" s="357" t="s">
        <v>18</v>
      </c>
      <c r="G104" s="357">
        <f>776-25</f>
        <v>751</v>
      </c>
      <c r="H104" s="403" t="s">
        <v>488</v>
      </c>
      <c r="I104" s="402">
        <v>345</v>
      </c>
      <c r="J104" s="402"/>
      <c r="K104" s="403"/>
      <c r="L104" s="359"/>
      <c r="M104" s="359"/>
      <c r="N104" s="403"/>
      <c r="O104" s="402">
        <v>345</v>
      </c>
      <c r="P104" s="402"/>
      <c r="Q104" s="403" t="s">
        <v>27</v>
      </c>
      <c r="R104" s="403" t="s">
        <v>1039</v>
      </c>
      <c r="S104" s="348" t="s">
        <v>515</v>
      </c>
      <c r="T104" s="348" t="s">
        <v>968</v>
      </c>
    </row>
    <row r="105" spans="1:20">
      <c r="A105" s="403">
        <v>24</v>
      </c>
      <c r="B105" s="402">
        <v>72</v>
      </c>
      <c r="C105" s="348" t="s">
        <v>547</v>
      </c>
      <c r="D105" s="403" t="s">
        <v>17</v>
      </c>
      <c r="E105" s="357" t="s">
        <v>541</v>
      </c>
      <c r="F105" s="357" t="s">
        <v>18</v>
      </c>
      <c r="G105" s="403">
        <v>194</v>
      </c>
      <c r="H105" s="403" t="s">
        <v>488</v>
      </c>
      <c r="I105" s="402">
        <v>443</v>
      </c>
      <c r="J105" s="402"/>
      <c r="K105" s="403" t="s">
        <v>27</v>
      </c>
      <c r="L105" s="359">
        <v>5.5</v>
      </c>
      <c r="M105" s="359">
        <v>3.5</v>
      </c>
      <c r="N105" s="403" t="s">
        <v>30</v>
      </c>
      <c r="O105" s="402">
        <v>443</v>
      </c>
      <c r="P105" s="402"/>
      <c r="Q105" s="403" t="s">
        <v>27</v>
      </c>
      <c r="R105" s="634" t="s">
        <v>1040</v>
      </c>
      <c r="S105" s="348" t="s">
        <v>545</v>
      </c>
      <c r="T105" s="348" t="s">
        <v>968</v>
      </c>
    </row>
    <row r="106" spans="1:20">
      <c r="A106" s="403">
        <v>25</v>
      </c>
      <c r="B106" s="402">
        <v>72</v>
      </c>
      <c r="C106" s="348" t="s">
        <v>547</v>
      </c>
      <c r="D106" s="403" t="s">
        <v>17</v>
      </c>
      <c r="E106" s="357" t="s">
        <v>541</v>
      </c>
      <c r="F106" s="357" t="s">
        <v>18</v>
      </c>
      <c r="G106" s="403">
        <v>194</v>
      </c>
      <c r="H106" s="403" t="s">
        <v>496</v>
      </c>
      <c r="I106" s="402"/>
      <c r="J106" s="402">
        <v>551</v>
      </c>
      <c r="K106" s="403" t="s">
        <v>27</v>
      </c>
      <c r="L106" s="359">
        <v>5.5</v>
      </c>
      <c r="M106" s="359">
        <v>3.5</v>
      </c>
      <c r="N106" s="403" t="s">
        <v>30</v>
      </c>
      <c r="O106" s="402"/>
      <c r="P106" s="402">
        <v>551</v>
      </c>
      <c r="Q106" s="403" t="s">
        <v>27</v>
      </c>
      <c r="R106" s="634"/>
      <c r="S106" s="348" t="s">
        <v>545</v>
      </c>
      <c r="T106" s="348" t="s">
        <v>968</v>
      </c>
    </row>
    <row r="107" spans="1:20">
      <c r="A107" s="403">
        <v>26</v>
      </c>
      <c r="B107" s="402"/>
      <c r="C107" s="348" t="s">
        <v>982</v>
      </c>
      <c r="D107" s="403" t="s">
        <v>17</v>
      </c>
      <c r="E107" s="357" t="s">
        <v>541</v>
      </c>
      <c r="F107" s="357" t="s">
        <v>18</v>
      </c>
      <c r="G107" s="403">
        <f>385-55</f>
        <v>330</v>
      </c>
      <c r="H107" s="403" t="s">
        <v>514</v>
      </c>
      <c r="I107" s="402">
        <v>136</v>
      </c>
      <c r="J107" s="402">
        <v>136</v>
      </c>
      <c r="K107" s="403"/>
      <c r="L107" s="359"/>
      <c r="M107" s="359"/>
      <c r="N107" s="403"/>
      <c r="O107" s="402">
        <v>136</v>
      </c>
      <c r="P107" s="402">
        <v>136</v>
      </c>
      <c r="Q107" s="403" t="s">
        <v>27</v>
      </c>
      <c r="R107" s="403" t="s">
        <v>1040</v>
      </c>
      <c r="S107" s="348" t="s">
        <v>545</v>
      </c>
      <c r="T107" s="348" t="s">
        <v>968</v>
      </c>
    </row>
    <row r="108" spans="1:20">
      <c r="A108" s="403">
        <v>27</v>
      </c>
      <c r="B108" s="402"/>
      <c r="C108" s="348" t="s">
        <v>982</v>
      </c>
      <c r="D108" s="403" t="s">
        <v>17</v>
      </c>
      <c r="E108" s="357" t="s">
        <v>541</v>
      </c>
      <c r="F108" s="357" t="s">
        <v>18</v>
      </c>
      <c r="G108" s="403">
        <f>385+55</f>
        <v>440</v>
      </c>
      <c r="H108" s="403" t="s">
        <v>496</v>
      </c>
      <c r="I108" s="402"/>
      <c r="J108" s="402">
        <v>110</v>
      </c>
      <c r="K108" s="403"/>
      <c r="L108" s="359"/>
      <c r="M108" s="359"/>
      <c r="N108" s="403"/>
      <c r="O108" s="402"/>
      <c r="P108" s="402">
        <v>110</v>
      </c>
      <c r="Q108" s="403" t="s">
        <v>27</v>
      </c>
      <c r="R108" s="403" t="s">
        <v>1039</v>
      </c>
      <c r="S108" s="348" t="s">
        <v>545</v>
      </c>
      <c r="T108" s="348" t="s">
        <v>968</v>
      </c>
    </row>
    <row r="109" spans="1:20">
      <c r="A109" s="403">
        <v>28</v>
      </c>
      <c r="B109" s="402">
        <v>70</v>
      </c>
      <c r="C109" s="348" t="s">
        <v>549</v>
      </c>
      <c r="D109" s="403" t="s">
        <v>17</v>
      </c>
      <c r="E109" s="357" t="s">
        <v>541</v>
      </c>
      <c r="F109" s="357"/>
      <c r="G109" s="403">
        <v>486</v>
      </c>
      <c r="H109" s="403" t="s">
        <v>488</v>
      </c>
      <c r="I109" s="402">
        <v>156</v>
      </c>
      <c r="J109" s="402"/>
      <c r="K109" s="403" t="s">
        <v>27</v>
      </c>
      <c r="L109" s="359">
        <v>14</v>
      </c>
      <c r="M109" s="359">
        <v>9</v>
      </c>
      <c r="N109" s="403" t="s">
        <v>30</v>
      </c>
      <c r="O109" s="402">
        <v>156</v>
      </c>
      <c r="P109" s="402"/>
      <c r="Q109" s="403" t="s">
        <v>27</v>
      </c>
      <c r="R109" s="403" t="s">
        <v>1039</v>
      </c>
      <c r="S109" s="348" t="s">
        <v>545</v>
      </c>
      <c r="T109" s="348" t="s">
        <v>968</v>
      </c>
    </row>
    <row r="110" spans="1:20">
      <c r="A110" s="403">
        <v>29</v>
      </c>
      <c r="B110" s="402"/>
      <c r="C110" s="348" t="s">
        <v>982</v>
      </c>
      <c r="D110" s="403" t="s">
        <v>17</v>
      </c>
      <c r="E110" s="357" t="s">
        <v>541</v>
      </c>
      <c r="F110" s="357" t="s">
        <v>18</v>
      </c>
      <c r="G110" s="403">
        <f>486+175</f>
        <v>661</v>
      </c>
      <c r="H110" s="403" t="s">
        <v>514</v>
      </c>
      <c r="I110" s="402">
        <v>175</v>
      </c>
      <c r="J110" s="402">
        <v>221</v>
      </c>
      <c r="K110" s="403"/>
      <c r="L110" s="359"/>
      <c r="M110" s="359"/>
      <c r="N110" s="403"/>
      <c r="O110" s="402">
        <v>175</v>
      </c>
      <c r="P110" s="402">
        <v>221</v>
      </c>
      <c r="Q110" s="403" t="s">
        <v>27</v>
      </c>
      <c r="R110" s="403" t="s">
        <v>1040</v>
      </c>
      <c r="S110" s="348" t="s">
        <v>545</v>
      </c>
      <c r="T110" s="348" t="s">
        <v>968</v>
      </c>
    </row>
    <row r="111" spans="1:20">
      <c r="A111" s="403">
        <v>30</v>
      </c>
      <c r="B111" s="402">
        <v>68</v>
      </c>
      <c r="C111" s="348" t="s">
        <v>551</v>
      </c>
      <c r="D111" s="403" t="s">
        <v>17</v>
      </c>
      <c r="E111" s="357" t="s">
        <v>541</v>
      </c>
      <c r="F111" s="357" t="s">
        <v>18</v>
      </c>
      <c r="G111" s="403">
        <v>678</v>
      </c>
      <c r="H111" s="403" t="s">
        <v>488</v>
      </c>
      <c r="I111" s="402">
        <v>17</v>
      </c>
      <c r="J111" s="402"/>
      <c r="K111" s="403" t="s">
        <v>27</v>
      </c>
      <c r="L111" s="359">
        <v>5.5</v>
      </c>
      <c r="M111" s="359">
        <v>3.5</v>
      </c>
      <c r="N111" s="403" t="s">
        <v>30</v>
      </c>
      <c r="O111" s="402">
        <v>17</v>
      </c>
      <c r="P111" s="402"/>
      <c r="Q111" s="403" t="s">
        <v>27</v>
      </c>
      <c r="R111" s="403" t="s">
        <v>1039</v>
      </c>
      <c r="S111" s="348" t="s">
        <v>545</v>
      </c>
      <c r="T111" s="348" t="s">
        <v>968</v>
      </c>
    </row>
    <row r="112" spans="1:20">
      <c r="A112" s="403">
        <v>31</v>
      </c>
      <c r="B112" s="402">
        <v>66</v>
      </c>
      <c r="C112" s="348" t="s">
        <v>555</v>
      </c>
      <c r="D112" s="403" t="s">
        <v>17</v>
      </c>
      <c r="E112" s="357" t="s">
        <v>541</v>
      </c>
      <c r="F112" s="357" t="s">
        <v>18</v>
      </c>
      <c r="G112" s="403">
        <v>885</v>
      </c>
      <c r="H112" s="403" t="s">
        <v>488</v>
      </c>
      <c r="I112" s="402">
        <v>207</v>
      </c>
      <c r="J112" s="402"/>
      <c r="K112" s="403" t="s">
        <v>27</v>
      </c>
      <c r="L112" s="359">
        <v>2.5</v>
      </c>
      <c r="M112" s="359">
        <v>2.5</v>
      </c>
      <c r="N112" s="403" t="s">
        <v>26</v>
      </c>
      <c r="O112" s="402">
        <v>207</v>
      </c>
      <c r="P112" s="402"/>
      <c r="Q112" s="403" t="s">
        <v>27</v>
      </c>
      <c r="R112" s="403" t="s">
        <v>1039</v>
      </c>
      <c r="S112" s="348" t="s">
        <v>545</v>
      </c>
      <c r="T112" s="348" t="s">
        <v>968</v>
      </c>
    </row>
    <row r="113" spans="1:20">
      <c r="A113" s="403">
        <v>32</v>
      </c>
      <c r="B113" s="402">
        <v>65</v>
      </c>
      <c r="C113" s="348" t="s">
        <v>556</v>
      </c>
      <c r="D113" s="403" t="s">
        <v>17</v>
      </c>
      <c r="E113" s="357" t="s">
        <v>541</v>
      </c>
      <c r="F113" s="357" t="s">
        <v>18</v>
      </c>
      <c r="G113" s="403">
        <v>910</v>
      </c>
      <c r="H113" s="403" t="s">
        <v>496</v>
      </c>
      <c r="I113" s="402"/>
      <c r="J113" s="402">
        <v>249</v>
      </c>
      <c r="K113" s="403" t="s">
        <v>27</v>
      </c>
      <c r="L113" s="359">
        <v>5.5</v>
      </c>
      <c r="M113" s="359">
        <v>3.5</v>
      </c>
      <c r="N113" s="403" t="s">
        <v>30</v>
      </c>
      <c r="O113" s="402"/>
      <c r="P113" s="402">
        <v>249</v>
      </c>
      <c r="Q113" s="403" t="s">
        <v>27</v>
      </c>
      <c r="R113" s="403" t="s">
        <v>1039</v>
      </c>
      <c r="S113" s="348" t="s">
        <v>545</v>
      </c>
      <c r="T113" s="348" t="s">
        <v>968</v>
      </c>
    </row>
    <row r="114" spans="1:20">
      <c r="A114" s="403">
        <v>33</v>
      </c>
      <c r="B114" s="402">
        <v>64</v>
      </c>
      <c r="C114" s="348" t="s">
        <v>555</v>
      </c>
      <c r="D114" s="403" t="s">
        <v>17</v>
      </c>
      <c r="E114" s="357" t="s">
        <v>541</v>
      </c>
      <c r="F114" s="357" t="s">
        <v>18</v>
      </c>
      <c r="G114" s="403">
        <v>945</v>
      </c>
      <c r="H114" s="403" t="s">
        <v>488</v>
      </c>
      <c r="I114" s="402">
        <v>60</v>
      </c>
      <c r="J114" s="402"/>
      <c r="K114" s="403" t="s">
        <v>27</v>
      </c>
      <c r="L114" s="359">
        <v>3.5</v>
      </c>
      <c r="M114" s="359">
        <v>3.5</v>
      </c>
      <c r="N114" s="403" t="s">
        <v>30</v>
      </c>
      <c r="O114" s="402">
        <v>60</v>
      </c>
      <c r="P114" s="402"/>
      <c r="Q114" s="403" t="s">
        <v>27</v>
      </c>
      <c r="R114" s="403" t="s">
        <v>1039</v>
      </c>
      <c r="S114" s="348" t="s">
        <v>545</v>
      </c>
      <c r="T114" s="348" t="s">
        <v>968</v>
      </c>
    </row>
    <row r="115" spans="1:20">
      <c r="A115" s="403">
        <v>34</v>
      </c>
      <c r="B115" s="402">
        <v>63</v>
      </c>
      <c r="C115" s="348" t="s">
        <v>557</v>
      </c>
      <c r="D115" s="403" t="s">
        <v>17</v>
      </c>
      <c r="E115" s="357" t="s">
        <v>596</v>
      </c>
      <c r="F115" s="357" t="s">
        <v>18</v>
      </c>
      <c r="G115" s="403">
        <v>65</v>
      </c>
      <c r="H115" s="403" t="s">
        <v>514</v>
      </c>
      <c r="I115" s="402">
        <v>120</v>
      </c>
      <c r="J115" s="402">
        <v>155</v>
      </c>
      <c r="K115" s="403" t="s">
        <v>20</v>
      </c>
      <c r="L115" s="359">
        <v>26</v>
      </c>
      <c r="M115" s="359">
        <v>18</v>
      </c>
      <c r="N115" s="403" t="s">
        <v>30</v>
      </c>
      <c r="O115" s="402">
        <v>120</v>
      </c>
      <c r="P115" s="402">
        <v>155</v>
      </c>
      <c r="Q115" s="403" t="s">
        <v>20</v>
      </c>
      <c r="R115" s="403" t="s">
        <v>1041</v>
      </c>
      <c r="S115" s="348" t="s">
        <v>545</v>
      </c>
      <c r="T115" s="348" t="s">
        <v>968</v>
      </c>
    </row>
    <row r="116" spans="1:20">
      <c r="A116" s="347"/>
      <c r="B116" s="347"/>
      <c r="C116" s="347" t="s">
        <v>860</v>
      </c>
      <c r="D116" s="347"/>
      <c r="E116" s="347"/>
      <c r="F116" s="347"/>
      <c r="G116" s="347"/>
      <c r="H116" s="347"/>
      <c r="I116" s="347"/>
      <c r="J116" s="347"/>
      <c r="K116" s="347"/>
      <c r="L116" s="347"/>
      <c r="M116" s="347"/>
      <c r="N116" s="347"/>
      <c r="O116" s="347"/>
      <c r="P116" s="347"/>
      <c r="Q116" s="166"/>
      <c r="R116" s="347"/>
      <c r="S116" s="347"/>
      <c r="T116" s="348"/>
    </row>
    <row r="117" spans="1:20">
      <c r="A117" s="403">
        <v>1</v>
      </c>
      <c r="B117" s="402">
        <v>62</v>
      </c>
      <c r="C117" s="348" t="s">
        <v>561</v>
      </c>
      <c r="D117" s="403" t="s">
        <v>17</v>
      </c>
      <c r="E117" s="357" t="s">
        <v>501</v>
      </c>
      <c r="F117" s="403" t="s">
        <v>18</v>
      </c>
      <c r="G117" s="357" t="s">
        <v>503</v>
      </c>
      <c r="H117" s="403" t="s">
        <v>496</v>
      </c>
      <c r="I117" s="402"/>
      <c r="J117" s="358" t="s">
        <v>889</v>
      </c>
      <c r="K117" s="403" t="s">
        <v>27</v>
      </c>
      <c r="L117" s="359">
        <v>16</v>
      </c>
      <c r="M117" s="359">
        <v>5.5</v>
      </c>
      <c r="N117" s="403" t="s">
        <v>30</v>
      </c>
      <c r="O117" s="402"/>
      <c r="P117" s="358"/>
      <c r="Q117" s="403" t="s">
        <v>27</v>
      </c>
      <c r="R117" s="403" t="s">
        <v>1039</v>
      </c>
      <c r="S117" s="348" t="s">
        <v>545</v>
      </c>
      <c r="T117" s="348" t="s">
        <v>968</v>
      </c>
    </row>
    <row r="118" spans="1:20">
      <c r="A118" s="403">
        <v>2</v>
      </c>
      <c r="B118" s="402">
        <v>61</v>
      </c>
      <c r="C118" s="348" t="s">
        <v>562</v>
      </c>
      <c r="D118" s="403" t="s">
        <v>17</v>
      </c>
      <c r="E118" s="357" t="s">
        <v>501</v>
      </c>
      <c r="F118" s="403" t="s">
        <v>18</v>
      </c>
      <c r="G118" s="403">
        <v>166</v>
      </c>
      <c r="H118" s="403" t="s">
        <v>514</v>
      </c>
      <c r="I118" s="358" t="s">
        <v>889</v>
      </c>
      <c r="J118" s="402">
        <v>81</v>
      </c>
      <c r="K118" s="403" t="s">
        <v>27</v>
      </c>
      <c r="L118" s="359">
        <v>16</v>
      </c>
      <c r="M118" s="359">
        <v>5.5</v>
      </c>
      <c r="N118" s="403" t="s">
        <v>30</v>
      </c>
      <c r="O118" s="358"/>
      <c r="P118" s="402">
        <v>81</v>
      </c>
      <c r="Q118" s="403" t="s">
        <v>27</v>
      </c>
      <c r="R118" s="403" t="s">
        <v>1040</v>
      </c>
      <c r="S118" s="348" t="s">
        <v>545</v>
      </c>
      <c r="T118" s="348" t="s">
        <v>967</v>
      </c>
    </row>
    <row r="119" spans="1:20">
      <c r="A119" s="403">
        <v>3</v>
      </c>
      <c r="B119" s="402"/>
      <c r="C119" s="348" t="s">
        <v>886</v>
      </c>
      <c r="D119" s="403" t="s">
        <v>17</v>
      </c>
      <c r="E119" s="357" t="s">
        <v>501</v>
      </c>
      <c r="F119" s="403" t="s">
        <v>18</v>
      </c>
      <c r="G119" s="403">
        <v>244</v>
      </c>
      <c r="H119" s="403" t="s">
        <v>496</v>
      </c>
      <c r="I119" s="402"/>
      <c r="J119" s="402">
        <v>78</v>
      </c>
      <c r="K119" s="403" t="s">
        <v>27</v>
      </c>
      <c r="L119" s="359">
        <v>7.5</v>
      </c>
      <c r="M119" s="359">
        <v>5.5</v>
      </c>
      <c r="N119" s="403" t="s">
        <v>30</v>
      </c>
      <c r="O119" s="402"/>
      <c r="P119" s="402">
        <v>78</v>
      </c>
      <c r="Q119" s="403" t="s">
        <v>27</v>
      </c>
      <c r="R119" s="403" t="s">
        <v>1039</v>
      </c>
      <c r="S119" s="348" t="s">
        <v>545</v>
      </c>
      <c r="T119" s="348" t="s">
        <v>968</v>
      </c>
    </row>
    <row r="120" spans="1:20">
      <c r="A120" s="403">
        <v>4</v>
      </c>
      <c r="B120" s="402"/>
      <c r="C120" s="348" t="s">
        <v>982</v>
      </c>
      <c r="D120" s="403" t="s">
        <v>17</v>
      </c>
      <c r="E120" s="357" t="s">
        <v>501</v>
      </c>
      <c r="F120" s="403" t="s">
        <v>18</v>
      </c>
      <c r="G120" s="403">
        <v>289</v>
      </c>
      <c r="H120" s="403" t="s">
        <v>488</v>
      </c>
      <c r="I120" s="402">
        <v>123</v>
      </c>
      <c r="J120" s="402"/>
      <c r="K120" s="403"/>
      <c r="L120" s="359"/>
      <c r="M120" s="359"/>
      <c r="N120" s="403"/>
      <c r="O120" s="402">
        <v>123</v>
      </c>
      <c r="P120" s="402"/>
      <c r="Q120" s="403" t="s">
        <v>27</v>
      </c>
      <c r="R120" s="403" t="s">
        <v>1039</v>
      </c>
      <c r="S120" s="348" t="s">
        <v>545</v>
      </c>
      <c r="T120" s="348" t="s">
        <v>968</v>
      </c>
    </row>
    <row r="121" spans="1:20">
      <c r="A121" s="403">
        <v>5</v>
      </c>
      <c r="B121" s="402"/>
      <c r="C121" s="348" t="s">
        <v>555</v>
      </c>
      <c r="D121" s="403" t="s">
        <v>17</v>
      </c>
      <c r="E121" s="357" t="s">
        <v>501</v>
      </c>
      <c r="F121" s="403" t="s">
        <v>18</v>
      </c>
      <c r="G121" s="403">
        <v>470</v>
      </c>
      <c r="H121" s="403" t="s">
        <v>496</v>
      </c>
      <c r="I121" s="402"/>
      <c r="J121" s="402">
        <v>226</v>
      </c>
      <c r="K121" s="403" t="s">
        <v>27</v>
      </c>
      <c r="L121" s="359">
        <v>5.5</v>
      </c>
      <c r="M121" s="359">
        <v>3.5</v>
      </c>
      <c r="N121" s="403" t="s">
        <v>26</v>
      </c>
      <c r="O121" s="402"/>
      <c r="P121" s="402">
        <v>226</v>
      </c>
      <c r="Q121" s="403" t="s">
        <v>27</v>
      </c>
      <c r="R121" s="403" t="s">
        <v>1039</v>
      </c>
      <c r="S121" s="348" t="s">
        <v>567</v>
      </c>
      <c r="T121" s="348" t="s">
        <v>968</v>
      </c>
    </row>
    <row r="122" spans="1:20">
      <c r="A122" s="403">
        <v>6</v>
      </c>
      <c r="B122" s="402">
        <v>59</v>
      </c>
      <c r="C122" s="348" t="s">
        <v>566</v>
      </c>
      <c r="D122" s="403" t="s">
        <v>17</v>
      </c>
      <c r="E122" s="357" t="s">
        <v>501</v>
      </c>
      <c r="F122" s="403" t="s">
        <v>18</v>
      </c>
      <c r="G122" s="403">
        <v>514</v>
      </c>
      <c r="H122" s="403" t="s">
        <v>514</v>
      </c>
      <c r="I122" s="402">
        <v>225</v>
      </c>
      <c r="J122" s="402">
        <v>44</v>
      </c>
      <c r="K122" s="403" t="s">
        <v>27</v>
      </c>
      <c r="L122" s="359">
        <v>5.5</v>
      </c>
      <c r="M122" s="359">
        <v>3.5</v>
      </c>
      <c r="N122" s="403" t="s">
        <v>30</v>
      </c>
      <c r="O122" s="402">
        <v>225</v>
      </c>
      <c r="P122" s="402">
        <v>44</v>
      </c>
      <c r="Q122" s="403" t="s">
        <v>27</v>
      </c>
      <c r="R122" s="403" t="s">
        <v>1040</v>
      </c>
      <c r="S122" s="348" t="s">
        <v>567</v>
      </c>
      <c r="T122" s="348" t="s">
        <v>968</v>
      </c>
    </row>
    <row r="123" spans="1:20">
      <c r="A123" s="403">
        <v>7</v>
      </c>
      <c r="B123" s="402">
        <v>58</v>
      </c>
      <c r="C123" s="348" t="s">
        <v>568</v>
      </c>
      <c r="D123" s="403" t="s">
        <v>17</v>
      </c>
      <c r="E123" s="357" t="s">
        <v>501</v>
      </c>
      <c r="F123" s="403" t="s">
        <v>18</v>
      </c>
      <c r="G123" s="403">
        <v>562</v>
      </c>
      <c r="H123" s="403" t="s">
        <v>496</v>
      </c>
      <c r="I123" s="402"/>
      <c r="J123" s="402">
        <v>48</v>
      </c>
      <c r="K123" s="403" t="s">
        <v>27</v>
      </c>
      <c r="L123" s="359">
        <v>22</v>
      </c>
      <c r="M123" s="359">
        <v>12</v>
      </c>
      <c r="N123" s="403" t="s">
        <v>221</v>
      </c>
      <c r="O123" s="402"/>
      <c r="P123" s="402">
        <v>48</v>
      </c>
      <c r="Q123" s="403" t="s">
        <v>27</v>
      </c>
      <c r="R123" s="403" t="s">
        <v>1039</v>
      </c>
      <c r="S123" s="348" t="s">
        <v>567</v>
      </c>
      <c r="T123" s="348" t="s">
        <v>968</v>
      </c>
    </row>
    <row r="124" spans="1:20">
      <c r="A124" s="403">
        <v>8</v>
      </c>
      <c r="B124" s="402"/>
      <c r="C124" s="348" t="s">
        <v>569</v>
      </c>
      <c r="D124" s="403" t="s">
        <v>17</v>
      </c>
      <c r="E124" s="357" t="s">
        <v>501</v>
      </c>
      <c r="F124" s="403" t="s">
        <v>18</v>
      </c>
      <c r="G124" s="403">
        <v>615</v>
      </c>
      <c r="H124" s="403" t="s">
        <v>496</v>
      </c>
      <c r="I124" s="402"/>
      <c r="J124" s="402">
        <v>53</v>
      </c>
      <c r="K124" s="403" t="s">
        <v>27</v>
      </c>
      <c r="L124" s="359">
        <v>24</v>
      </c>
      <c r="M124" s="359">
        <v>12</v>
      </c>
      <c r="N124" s="403" t="s">
        <v>48</v>
      </c>
      <c r="O124" s="402"/>
      <c r="P124" s="402">
        <v>53</v>
      </c>
      <c r="Q124" s="403" t="s">
        <v>27</v>
      </c>
      <c r="R124" s="634" t="s">
        <v>1040</v>
      </c>
      <c r="S124" s="348" t="s">
        <v>567</v>
      </c>
      <c r="T124" s="348" t="s">
        <v>968</v>
      </c>
    </row>
    <row r="125" spans="1:20">
      <c r="A125" s="403">
        <v>9</v>
      </c>
      <c r="B125" s="402"/>
      <c r="C125" s="348" t="s">
        <v>982</v>
      </c>
      <c r="D125" s="403" t="s">
        <v>17</v>
      </c>
      <c r="E125" s="357" t="s">
        <v>501</v>
      </c>
      <c r="F125" s="403" t="s">
        <v>18</v>
      </c>
      <c r="G125" s="403">
        <v>615</v>
      </c>
      <c r="H125" s="403" t="s">
        <v>488</v>
      </c>
      <c r="I125" s="402">
        <v>101</v>
      </c>
      <c r="J125" s="402"/>
      <c r="K125" s="403"/>
      <c r="L125" s="359"/>
      <c r="M125" s="359"/>
      <c r="N125" s="403"/>
      <c r="O125" s="402">
        <v>101</v>
      </c>
      <c r="P125" s="402"/>
      <c r="Q125" s="403" t="s">
        <v>27</v>
      </c>
      <c r="R125" s="634"/>
      <c r="S125" s="348" t="s">
        <v>567</v>
      </c>
      <c r="T125" s="348" t="s">
        <v>968</v>
      </c>
    </row>
    <row r="126" spans="1:20">
      <c r="A126" s="403">
        <v>10</v>
      </c>
      <c r="B126" s="402">
        <v>57</v>
      </c>
      <c r="C126" s="348" t="s">
        <v>570</v>
      </c>
      <c r="D126" s="403" t="s">
        <v>17</v>
      </c>
      <c r="E126" s="357" t="s">
        <v>501</v>
      </c>
      <c r="F126" s="403" t="s">
        <v>18</v>
      </c>
      <c r="G126" s="403">
        <v>798</v>
      </c>
      <c r="H126" s="403" t="s">
        <v>496</v>
      </c>
      <c r="I126" s="402"/>
      <c r="J126" s="402">
        <v>183</v>
      </c>
      <c r="K126" s="403" t="s">
        <v>27</v>
      </c>
      <c r="L126" s="359">
        <v>12</v>
      </c>
      <c r="M126" s="359">
        <v>6</v>
      </c>
      <c r="N126" s="403" t="s">
        <v>30</v>
      </c>
      <c r="O126" s="402"/>
      <c r="P126" s="402">
        <v>183</v>
      </c>
      <c r="Q126" s="403" t="s">
        <v>27</v>
      </c>
      <c r="R126" s="403" t="s">
        <v>1039</v>
      </c>
      <c r="S126" s="348" t="s">
        <v>567</v>
      </c>
      <c r="T126" s="348" t="s">
        <v>968</v>
      </c>
    </row>
    <row r="127" spans="1:20">
      <c r="A127" s="403">
        <v>11</v>
      </c>
      <c r="B127" s="402">
        <v>56</v>
      </c>
      <c r="C127" s="348" t="s">
        <v>571</v>
      </c>
      <c r="D127" s="403" t="s">
        <v>17</v>
      </c>
      <c r="E127" s="357" t="s">
        <v>501</v>
      </c>
      <c r="F127" s="403" t="s">
        <v>18</v>
      </c>
      <c r="G127" s="403">
        <v>887</v>
      </c>
      <c r="H127" s="403" t="s">
        <v>488</v>
      </c>
      <c r="I127" s="402">
        <v>272</v>
      </c>
      <c r="J127" s="402"/>
      <c r="K127" s="403" t="s">
        <v>27</v>
      </c>
      <c r="L127" s="359">
        <v>30</v>
      </c>
      <c r="M127" s="359">
        <v>9</v>
      </c>
      <c r="N127" s="403" t="s">
        <v>30</v>
      </c>
      <c r="O127" s="402">
        <v>272</v>
      </c>
      <c r="P127" s="402"/>
      <c r="Q127" s="403" t="s">
        <v>20</v>
      </c>
      <c r="R127" s="403" t="s">
        <v>1041</v>
      </c>
      <c r="S127" s="348" t="s">
        <v>567</v>
      </c>
      <c r="T127" s="348" t="s">
        <v>967</v>
      </c>
    </row>
    <row r="128" spans="1:20">
      <c r="A128" s="403">
        <v>12</v>
      </c>
      <c r="B128" s="402"/>
      <c r="C128" s="348" t="s">
        <v>570</v>
      </c>
      <c r="D128" s="403" t="s">
        <v>17</v>
      </c>
      <c r="E128" s="357" t="s">
        <v>501</v>
      </c>
      <c r="F128" s="403" t="s">
        <v>18</v>
      </c>
      <c r="G128" s="403">
        <v>917</v>
      </c>
      <c r="H128" s="403" t="s">
        <v>496</v>
      </c>
      <c r="I128" s="402"/>
      <c r="J128" s="402">
        <v>119</v>
      </c>
      <c r="K128" s="403" t="s">
        <v>27</v>
      </c>
      <c r="L128" s="359">
        <v>12</v>
      </c>
      <c r="M128" s="359">
        <v>6</v>
      </c>
      <c r="N128" s="403" t="s">
        <v>30</v>
      </c>
      <c r="O128" s="402"/>
      <c r="P128" s="402">
        <v>119</v>
      </c>
      <c r="Q128" s="403" t="s">
        <v>27</v>
      </c>
      <c r="R128" s="403" t="s">
        <v>1039</v>
      </c>
      <c r="S128" s="348" t="s">
        <v>567</v>
      </c>
      <c r="T128" s="348" t="s">
        <v>968</v>
      </c>
    </row>
    <row r="129" spans="1:20">
      <c r="A129" s="403">
        <v>13</v>
      </c>
      <c r="B129" s="402">
        <v>54</v>
      </c>
      <c r="C129" s="348" t="s">
        <v>47</v>
      </c>
      <c r="D129" s="403" t="s">
        <v>17</v>
      </c>
      <c r="E129" s="357" t="s">
        <v>522</v>
      </c>
      <c r="F129" s="403" t="s">
        <v>18</v>
      </c>
      <c r="G129" s="357" t="s">
        <v>580</v>
      </c>
      <c r="H129" s="403" t="s">
        <v>488</v>
      </c>
      <c r="I129" s="402">
        <v>158</v>
      </c>
      <c r="J129" s="402"/>
      <c r="K129" s="403" t="s">
        <v>27</v>
      </c>
      <c r="L129" s="359">
        <v>3</v>
      </c>
      <c r="M129" s="359">
        <v>2</v>
      </c>
      <c r="N129" s="403" t="s">
        <v>30</v>
      </c>
      <c r="O129" s="402">
        <v>158</v>
      </c>
      <c r="P129" s="402"/>
      <c r="Q129" s="403" t="s">
        <v>27</v>
      </c>
      <c r="R129" s="403" t="s">
        <v>1039</v>
      </c>
      <c r="S129" s="348" t="s">
        <v>567</v>
      </c>
      <c r="T129" s="348" t="s">
        <v>968</v>
      </c>
    </row>
    <row r="130" spans="1:20">
      <c r="A130" s="403">
        <v>14</v>
      </c>
      <c r="B130" s="402">
        <v>53</v>
      </c>
      <c r="C130" s="348" t="s">
        <v>997</v>
      </c>
      <c r="D130" s="403" t="s">
        <v>17</v>
      </c>
      <c r="E130" s="357" t="s">
        <v>522</v>
      </c>
      <c r="F130" s="403" t="s">
        <v>18</v>
      </c>
      <c r="G130" s="403">
        <v>257</v>
      </c>
      <c r="H130" s="403" t="s">
        <v>496</v>
      </c>
      <c r="I130" s="402"/>
      <c r="J130" s="402">
        <v>340</v>
      </c>
      <c r="K130" s="403" t="s">
        <v>27</v>
      </c>
      <c r="L130" s="359">
        <v>18</v>
      </c>
      <c r="M130" s="359">
        <v>3.5</v>
      </c>
      <c r="N130" s="403" t="s">
        <v>30</v>
      </c>
      <c r="O130" s="402"/>
      <c r="P130" s="402">
        <v>340</v>
      </c>
      <c r="Q130" s="403" t="s">
        <v>27</v>
      </c>
      <c r="R130" s="634" t="s">
        <v>1040</v>
      </c>
      <c r="S130" s="348" t="s">
        <v>567</v>
      </c>
      <c r="T130" s="348" t="s">
        <v>968</v>
      </c>
    </row>
    <row r="131" spans="1:20">
      <c r="A131" s="403">
        <v>15</v>
      </c>
      <c r="B131" s="402">
        <v>53</v>
      </c>
      <c r="C131" s="348" t="s">
        <v>47</v>
      </c>
      <c r="D131" s="403" t="s">
        <v>17</v>
      </c>
      <c r="E131" s="357" t="s">
        <v>522</v>
      </c>
      <c r="F131" s="403" t="s">
        <v>18</v>
      </c>
      <c r="G131" s="403">
        <v>257</v>
      </c>
      <c r="H131" s="403" t="s">
        <v>488</v>
      </c>
      <c r="I131" s="402">
        <v>212</v>
      </c>
      <c r="J131" s="402"/>
      <c r="K131" s="403" t="s">
        <v>27</v>
      </c>
      <c r="L131" s="359">
        <v>3</v>
      </c>
      <c r="M131" s="359">
        <v>1.5</v>
      </c>
      <c r="N131" s="403" t="s">
        <v>26</v>
      </c>
      <c r="O131" s="402">
        <v>212</v>
      </c>
      <c r="P131" s="402"/>
      <c r="Q131" s="403" t="s">
        <v>27</v>
      </c>
      <c r="R131" s="634"/>
      <c r="S131" s="348" t="s">
        <v>567</v>
      </c>
      <c r="T131" s="348" t="s">
        <v>968</v>
      </c>
    </row>
    <row r="132" spans="1:20">
      <c r="A132" s="403">
        <v>16</v>
      </c>
      <c r="B132" s="402">
        <v>52</v>
      </c>
      <c r="C132" s="348" t="s">
        <v>575</v>
      </c>
      <c r="D132" s="403" t="s">
        <v>17</v>
      </c>
      <c r="E132" s="357" t="s">
        <v>522</v>
      </c>
      <c r="F132" s="403" t="s">
        <v>18</v>
      </c>
      <c r="G132" s="403">
        <v>299</v>
      </c>
      <c r="H132" s="403" t="s">
        <v>488</v>
      </c>
      <c r="I132" s="402">
        <v>42</v>
      </c>
      <c r="J132" s="402"/>
      <c r="K132" s="403" t="s">
        <v>27</v>
      </c>
      <c r="L132" s="359">
        <v>11.5</v>
      </c>
      <c r="M132" s="359">
        <v>6</v>
      </c>
      <c r="N132" s="403" t="s">
        <v>30</v>
      </c>
      <c r="O132" s="402">
        <v>42</v>
      </c>
      <c r="P132" s="402"/>
      <c r="Q132" s="403" t="s">
        <v>27</v>
      </c>
      <c r="R132" s="403" t="s">
        <v>1039</v>
      </c>
      <c r="S132" s="348" t="s">
        <v>567</v>
      </c>
      <c r="T132" s="348" t="s">
        <v>968</v>
      </c>
    </row>
    <row r="133" spans="1:20">
      <c r="A133" s="403">
        <v>17</v>
      </c>
      <c r="B133" s="402">
        <v>50</v>
      </c>
      <c r="C133" s="348" t="s">
        <v>577</v>
      </c>
      <c r="D133" s="403" t="s">
        <v>17</v>
      </c>
      <c r="E133" s="357" t="s">
        <v>522</v>
      </c>
      <c r="F133" s="403" t="s">
        <v>18</v>
      </c>
      <c r="G133" s="403">
        <v>458</v>
      </c>
      <c r="H133" s="403" t="s">
        <v>496</v>
      </c>
      <c r="I133" s="402"/>
      <c r="J133" s="402">
        <v>201</v>
      </c>
      <c r="K133" s="403" t="s">
        <v>27</v>
      </c>
      <c r="L133" s="359">
        <v>5.5</v>
      </c>
      <c r="M133" s="359">
        <v>3.5</v>
      </c>
      <c r="N133" s="403" t="s">
        <v>30</v>
      </c>
      <c r="O133" s="402"/>
      <c r="P133" s="402">
        <v>201</v>
      </c>
      <c r="Q133" s="403" t="s">
        <v>27</v>
      </c>
      <c r="R133" s="403" t="s">
        <v>1039</v>
      </c>
      <c r="S133" s="348" t="s">
        <v>567</v>
      </c>
      <c r="T133" s="348" t="s">
        <v>968</v>
      </c>
    </row>
    <row r="134" spans="1:20">
      <c r="A134" s="403">
        <v>18</v>
      </c>
      <c r="B134" s="402"/>
      <c r="C134" s="348" t="s">
        <v>982</v>
      </c>
      <c r="D134" s="403" t="s">
        <v>17</v>
      </c>
      <c r="E134" s="357" t="s">
        <v>522</v>
      </c>
      <c r="F134" s="403" t="s">
        <v>18</v>
      </c>
      <c r="G134" s="403">
        <v>598</v>
      </c>
      <c r="H134" s="403" t="s">
        <v>488</v>
      </c>
      <c r="I134" s="402">
        <v>299</v>
      </c>
      <c r="J134" s="402"/>
      <c r="K134" s="403"/>
      <c r="L134" s="359"/>
      <c r="M134" s="359"/>
      <c r="N134" s="403"/>
      <c r="O134" s="402">
        <v>299</v>
      </c>
      <c r="P134" s="402"/>
      <c r="Q134" s="403" t="s">
        <v>27</v>
      </c>
      <c r="R134" s="403" t="s">
        <v>1039</v>
      </c>
      <c r="S134" s="348" t="s">
        <v>567</v>
      </c>
      <c r="T134" s="348" t="s">
        <v>968</v>
      </c>
    </row>
    <row r="135" spans="1:20">
      <c r="A135" s="403">
        <v>19</v>
      </c>
      <c r="B135" s="402">
        <v>49</v>
      </c>
      <c r="C135" s="348" t="s">
        <v>578</v>
      </c>
      <c r="D135" s="403" t="s">
        <v>17</v>
      </c>
      <c r="E135" s="357" t="s">
        <v>522</v>
      </c>
      <c r="F135" s="403" t="s">
        <v>18</v>
      </c>
      <c r="G135" s="403">
        <v>759</v>
      </c>
      <c r="H135" s="403" t="s">
        <v>496</v>
      </c>
      <c r="I135" s="402"/>
      <c r="J135" s="402">
        <v>301</v>
      </c>
      <c r="K135" s="403" t="s">
        <v>27</v>
      </c>
      <c r="L135" s="359">
        <v>3.5</v>
      </c>
      <c r="M135" s="359">
        <v>3.5</v>
      </c>
      <c r="N135" s="403" t="s">
        <v>26</v>
      </c>
      <c r="O135" s="402"/>
      <c r="P135" s="402">
        <v>301</v>
      </c>
      <c r="Q135" s="403" t="s">
        <v>27</v>
      </c>
      <c r="R135" s="403" t="s">
        <v>1039</v>
      </c>
      <c r="S135" s="348" t="s">
        <v>567</v>
      </c>
      <c r="T135" s="348" t="s">
        <v>968</v>
      </c>
    </row>
    <row r="136" spans="1:20">
      <c r="A136" s="403">
        <v>20</v>
      </c>
      <c r="B136" s="402"/>
      <c r="C136" s="348" t="s">
        <v>579</v>
      </c>
      <c r="D136" s="403" t="s">
        <v>17</v>
      </c>
      <c r="E136" s="357" t="s">
        <v>522</v>
      </c>
      <c r="F136" s="403" t="s">
        <v>18</v>
      </c>
      <c r="G136" s="403">
        <v>932</v>
      </c>
      <c r="H136" s="403" t="s">
        <v>496</v>
      </c>
      <c r="I136" s="402"/>
      <c r="J136" s="402">
        <v>173</v>
      </c>
      <c r="K136" s="403" t="s">
        <v>27</v>
      </c>
      <c r="L136" s="359">
        <v>3.5</v>
      </c>
      <c r="M136" s="359">
        <v>1.5</v>
      </c>
      <c r="N136" s="403" t="s">
        <v>26</v>
      </c>
      <c r="O136" s="402"/>
      <c r="P136" s="402">
        <v>173</v>
      </c>
      <c r="Q136" s="403" t="s">
        <v>27</v>
      </c>
      <c r="R136" s="634" t="s">
        <v>1040</v>
      </c>
      <c r="S136" s="348" t="s">
        <v>567</v>
      </c>
      <c r="T136" s="348" t="s">
        <v>968</v>
      </c>
    </row>
    <row r="137" spans="1:20">
      <c r="A137" s="403">
        <v>21</v>
      </c>
      <c r="B137" s="402"/>
      <c r="C137" s="348" t="s">
        <v>581</v>
      </c>
      <c r="D137" s="403" t="s">
        <v>17</v>
      </c>
      <c r="E137" s="357" t="s">
        <v>522</v>
      </c>
      <c r="F137" s="403" t="s">
        <v>18</v>
      </c>
      <c r="G137" s="403">
        <v>932</v>
      </c>
      <c r="H137" s="403" t="s">
        <v>488</v>
      </c>
      <c r="I137" s="402">
        <v>334</v>
      </c>
      <c r="J137" s="402"/>
      <c r="K137" s="403" t="s">
        <v>27</v>
      </c>
      <c r="L137" s="359">
        <v>5.5</v>
      </c>
      <c r="M137" s="359">
        <v>3.5</v>
      </c>
      <c r="N137" s="403" t="s">
        <v>30</v>
      </c>
      <c r="O137" s="402">
        <v>334</v>
      </c>
      <c r="P137" s="402"/>
      <c r="Q137" s="403" t="s">
        <v>27</v>
      </c>
      <c r="R137" s="634"/>
      <c r="S137" s="348" t="s">
        <v>567</v>
      </c>
      <c r="T137" s="348" t="s">
        <v>968</v>
      </c>
    </row>
    <row r="138" spans="1:20">
      <c r="A138" s="403">
        <v>22</v>
      </c>
      <c r="B138" s="402">
        <v>47</v>
      </c>
      <c r="C138" s="348" t="s">
        <v>47</v>
      </c>
      <c r="D138" s="403" t="s">
        <v>17</v>
      </c>
      <c r="E138" s="357" t="s">
        <v>531</v>
      </c>
      <c r="F138" s="403" t="s">
        <v>18</v>
      </c>
      <c r="G138" s="357" t="s">
        <v>1000</v>
      </c>
      <c r="H138" s="403" t="s">
        <v>496</v>
      </c>
      <c r="I138" s="402"/>
      <c r="J138" s="402">
        <v>100</v>
      </c>
      <c r="K138" s="403" t="s">
        <v>27</v>
      </c>
      <c r="L138" s="359">
        <v>3</v>
      </c>
      <c r="M138" s="359">
        <v>1.5</v>
      </c>
      <c r="N138" s="403" t="s">
        <v>26</v>
      </c>
      <c r="O138" s="402"/>
      <c r="P138" s="402">
        <v>100</v>
      </c>
      <c r="Q138" s="403" t="s">
        <v>27</v>
      </c>
      <c r="R138" s="403" t="s">
        <v>1039</v>
      </c>
      <c r="S138" s="348" t="s">
        <v>567</v>
      </c>
      <c r="T138" s="348" t="s">
        <v>968</v>
      </c>
    </row>
    <row r="139" spans="1:20">
      <c r="A139" s="403">
        <v>23</v>
      </c>
      <c r="B139" s="402">
        <v>46</v>
      </c>
      <c r="C139" s="348" t="s">
        <v>47</v>
      </c>
      <c r="D139" s="403" t="s">
        <v>17</v>
      </c>
      <c r="E139" s="357" t="s">
        <v>531</v>
      </c>
      <c r="F139" s="403" t="s">
        <v>18</v>
      </c>
      <c r="G139" s="403">
        <v>262</v>
      </c>
      <c r="H139" s="403" t="s">
        <v>488</v>
      </c>
      <c r="I139" s="402">
        <v>330</v>
      </c>
      <c r="J139" s="402"/>
      <c r="K139" s="403" t="s">
        <v>27</v>
      </c>
      <c r="L139" s="359">
        <v>5.5</v>
      </c>
      <c r="M139" s="359">
        <v>5.5</v>
      </c>
      <c r="N139" s="403" t="s">
        <v>48</v>
      </c>
      <c r="O139" s="402">
        <v>330</v>
      </c>
      <c r="P139" s="402"/>
      <c r="Q139" s="403" t="s">
        <v>27</v>
      </c>
      <c r="R139" s="634" t="s">
        <v>1040</v>
      </c>
      <c r="S139" s="348" t="s">
        <v>567</v>
      </c>
      <c r="T139" s="348" t="s">
        <v>968</v>
      </c>
    </row>
    <row r="140" spans="1:20">
      <c r="A140" s="403">
        <v>24</v>
      </c>
      <c r="B140" s="402"/>
      <c r="C140" s="348" t="s">
        <v>583</v>
      </c>
      <c r="D140" s="403" t="s">
        <v>17</v>
      </c>
      <c r="E140" s="357" t="s">
        <v>531</v>
      </c>
      <c r="F140" s="403" t="s">
        <v>18</v>
      </c>
      <c r="G140" s="403">
        <v>262</v>
      </c>
      <c r="H140" s="403" t="s">
        <v>496</v>
      </c>
      <c r="I140" s="402"/>
      <c r="J140" s="402">
        <v>230</v>
      </c>
      <c r="K140" s="403" t="s">
        <v>27</v>
      </c>
      <c r="L140" s="359">
        <v>5.5</v>
      </c>
      <c r="M140" s="359">
        <v>3.5</v>
      </c>
      <c r="N140" s="403" t="s">
        <v>30</v>
      </c>
      <c r="O140" s="402"/>
      <c r="P140" s="402">
        <v>230</v>
      </c>
      <c r="Q140" s="403" t="s">
        <v>56</v>
      </c>
      <c r="R140" s="634"/>
      <c r="S140" s="348" t="s">
        <v>567</v>
      </c>
      <c r="T140" s="348" t="s">
        <v>968</v>
      </c>
    </row>
    <row r="141" spans="1:20">
      <c r="A141" s="403">
        <v>25</v>
      </c>
      <c r="B141" s="402">
        <v>44</v>
      </c>
      <c r="C141" s="348" t="s">
        <v>58</v>
      </c>
      <c r="D141" s="403" t="s">
        <v>17</v>
      </c>
      <c r="E141" s="357" t="s">
        <v>531</v>
      </c>
      <c r="F141" s="403" t="s">
        <v>18</v>
      </c>
      <c r="G141" s="403">
        <v>377</v>
      </c>
      <c r="H141" s="403" t="s">
        <v>496</v>
      </c>
      <c r="I141" s="402"/>
      <c r="J141" s="402">
        <v>115</v>
      </c>
      <c r="K141" s="403" t="s">
        <v>27</v>
      </c>
      <c r="L141" s="359">
        <v>5.5</v>
      </c>
      <c r="M141" s="359">
        <v>3.5</v>
      </c>
      <c r="N141" s="403" t="s">
        <v>30</v>
      </c>
      <c r="O141" s="402"/>
      <c r="P141" s="402">
        <v>115</v>
      </c>
      <c r="Q141" s="403" t="s">
        <v>27</v>
      </c>
      <c r="R141" s="403" t="s">
        <v>1039</v>
      </c>
      <c r="S141" s="348" t="s">
        <v>567</v>
      </c>
      <c r="T141" s="348" t="s">
        <v>968</v>
      </c>
    </row>
    <row r="142" spans="1:20">
      <c r="A142" s="403">
        <v>26</v>
      </c>
      <c r="B142" s="402">
        <v>43</v>
      </c>
      <c r="C142" s="348" t="s">
        <v>58</v>
      </c>
      <c r="D142" s="403" t="s">
        <v>17</v>
      </c>
      <c r="E142" s="357" t="s">
        <v>531</v>
      </c>
      <c r="F142" s="403" t="s">
        <v>18</v>
      </c>
      <c r="G142" s="403">
        <v>577</v>
      </c>
      <c r="H142" s="403" t="s">
        <v>496</v>
      </c>
      <c r="I142" s="402"/>
      <c r="J142" s="402">
        <v>200</v>
      </c>
      <c r="K142" s="403" t="s">
        <v>27</v>
      </c>
      <c r="L142" s="359">
        <v>12</v>
      </c>
      <c r="M142" s="359">
        <v>7</v>
      </c>
      <c r="N142" s="403" t="s">
        <v>30</v>
      </c>
      <c r="O142" s="402"/>
      <c r="P142" s="402">
        <v>200</v>
      </c>
      <c r="Q142" s="403" t="s">
        <v>27</v>
      </c>
      <c r="R142" s="403" t="s">
        <v>1039</v>
      </c>
      <c r="S142" s="348" t="s">
        <v>585</v>
      </c>
      <c r="T142" s="348" t="s">
        <v>968</v>
      </c>
    </row>
    <row r="143" spans="1:20">
      <c r="A143" s="403">
        <v>27</v>
      </c>
      <c r="B143" s="402">
        <v>42</v>
      </c>
      <c r="C143" s="348" t="s">
        <v>555</v>
      </c>
      <c r="D143" s="403" t="s">
        <v>17</v>
      </c>
      <c r="E143" s="357" t="s">
        <v>531</v>
      </c>
      <c r="F143" s="403" t="s">
        <v>18</v>
      </c>
      <c r="G143" s="403">
        <v>719</v>
      </c>
      <c r="H143" s="403" t="s">
        <v>496</v>
      </c>
      <c r="I143" s="402"/>
      <c r="J143" s="402">
        <v>142</v>
      </c>
      <c r="K143" s="403" t="s">
        <v>27</v>
      </c>
      <c r="L143" s="359">
        <v>5.5</v>
      </c>
      <c r="M143" s="359">
        <v>3.5</v>
      </c>
      <c r="N143" s="403" t="s">
        <v>30</v>
      </c>
      <c r="O143" s="402"/>
      <c r="P143" s="402">
        <v>142</v>
      </c>
      <c r="Q143" s="403" t="s">
        <v>27</v>
      </c>
      <c r="R143" s="403" t="s">
        <v>1039</v>
      </c>
      <c r="S143" s="348" t="s">
        <v>585</v>
      </c>
      <c r="T143" s="348" t="s">
        <v>968</v>
      </c>
    </row>
    <row r="144" spans="1:20">
      <c r="A144" s="403">
        <v>28</v>
      </c>
      <c r="B144" s="402">
        <v>41</v>
      </c>
      <c r="C144" s="348" t="s">
        <v>555</v>
      </c>
      <c r="D144" s="403" t="s">
        <v>17</v>
      </c>
      <c r="E144" s="357" t="s">
        <v>531</v>
      </c>
      <c r="F144" s="403" t="s">
        <v>18</v>
      </c>
      <c r="G144" s="403">
        <v>819</v>
      </c>
      <c r="H144" s="403" t="s">
        <v>496</v>
      </c>
      <c r="I144" s="402"/>
      <c r="J144" s="402">
        <v>100</v>
      </c>
      <c r="K144" s="403" t="s">
        <v>27</v>
      </c>
      <c r="L144" s="359">
        <v>5.5</v>
      </c>
      <c r="M144" s="359">
        <v>3.5</v>
      </c>
      <c r="N144" s="403" t="s">
        <v>48</v>
      </c>
      <c r="O144" s="402"/>
      <c r="P144" s="402">
        <v>100</v>
      </c>
      <c r="Q144" s="403" t="s">
        <v>27</v>
      </c>
      <c r="R144" s="634" t="s">
        <v>1040</v>
      </c>
      <c r="S144" s="348" t="s">
        <v>585</v>
      </c>
      <c r="T144" s="348" t="s">
        <v>968</v>
      </c>
    </row>
    <row r="145" spans="1:20">
      <c r="A145" s="403">
        <v>29</v>
      </c>
      <c r="B145" s="402">
        <v>41</v>
      </c>
      <c r="C145" s="348" t="s">
        <v>555</v>
      </c>
      <c r="D145" s="403" t="s">
        <v>17</v>
      </c>
      <c r="E145" s="357" t="s">
        <v>531</v>
      </c>
      <c r="F145" s="403" t="s">
        <v>18</v>
      </c>
      <c r="G145" s="403">
        <v>819</v>
      </c>
      <c r="H145" s="403" t="s">
        <v>488</v>
      </c>
      <c r="I145" s="402">
        <v>557</v>
      </c>
      <c r="J145" s="402"/>
      <c r="K145" s="403" t="s">
        <v>27</v>
      </c>
      <c r="L145" s="359">
        <v>5.5</v>
      </c>
      <c r="M145" s="359">
        <v>3.5</v>
      </c>
      <c r="N145" s="403" t="s">
        <v>30</v>
      </c>
      <c r="O145" s="402">
        <v>557</v>
      </c>
      <c r="P145" s="402"/>
      <c r="Q145" s="403" t="s">
        <v>27</v>
      </c>
      <c r="R145" s="634"/>
      <c r="S145" s="348" t="s">
        <v>585</v>
      </c>
      <c r="T145" s="348" t="s">
        <v>968</v>
      </c>
    </row>
    <row r="146" spans="1:20">
      <c r="A146" s="403">
        <v>30</v>
      </c>
      <c r="B146" s="402"/>
      <c r="C146" s="348" t="s">
        <v>982</v>
      </c>
      <c r="D146" s="403" t="s">
        <v>17</v>
      </c>
      <c r="E146" s="357" t="s">
        <v>531</v>
      </c>
      <c r="F146" s="403" t="s">
        <v>18</v>
      </c>
      <c r="G146" s="403">
        <v>889</v>
      </c>
      <c r="H146" s="403" t="s">
        <v>488</v>
      </c>
      <c r="I146" s="402">
        <v>70</v>
      </c>
      <c r="J146" s="402"/>
      <c r="K146" s="403"/>
      <c r="L146" s="359"/>
      <c r="M146" s="359"/>
      <c r="N146" s="403"/>
      <c r="O146" s="402">
        <v>70</v>
      </c>
      <c r="P146" s="402"/>
      <c r="Q146" s="403" t="s">
        <v>27</v>
      </c>
      <c r="R146" s="403" t="s">
        <v>1039</v>
      </c>
      <c r="S146" s="348" t="s">
        <v>585</v>
      </c>
      <c r="T146" s="348" t="s">
        <v>968</v>
      </c>
    </row>
    <row r="147" spans="1:20">
      <c r="A147" s="403">
        <v>31</v>
      </c>
      <c r="B147" s="402">
        <v>39</v>
      </c>
      <c r="C147" s="348" t="s">
        <v>586</v>
      </c>
      <c r="D147" s="403" t="s">
        <v>17</v>
      </c>
      <c r="E147" s="357" t="s">
        <v>531</v>
      </c>
      <c r="F147" s="403" t="s">
        <v>18</v>
      </c>
      <c r="G147" s="403">
        <v>950</v>
      </c>
      <c r="H147" s="403" t="s">
        <v>496</v>
      </c>
      <c r="I147" s="402"/>
      <c r="J147" s="402">
        <v>131</v>
      </c>
      <c r="K147" s="403" t="s">
        <v>27</v>
      </c>
      <c r="L147" s="359">
        <v>17</v>
      </c>
      <c r="M147" s="359">
        <v>7</v>
      </c>
      <c r="N147" s="403" t="s">
        <v>30</v>
      </c>
      <c r="O147" s="402"/>
      <c r="P147" s="402">
        <v>131</v>
      </c>
      <c r="Q147" s="403" t="s">
        <v>27</v>
      </c>
      <c r="R147" s="403" t="s">
        <v>1039</v>
      </c>
      <c r="S147" s="348" t="s">
        <v>585</v>
      </c>
      <c r="T147" s="348" t="s">
        <v>968</v>
      </c>
    </row>
    <row r="148" spans="1:20">
      <c r="A148" s="403">
        <v>32</v>
      </c>
      <c r="B148" s="402"/>
      <c r="C148" s="348" t="s">
        <v>982</v>
      </c>
      <c r="D148" s="403" t="s">
        <v>17</v>
      </c>
      <c r="E148" s="357" t="s">
        <v>541</v>
      </c>
      <c r="F148" s="403" t="s">
        <v>18</v>
      </c>
      <c r="G148" s="403">
        <v>120</v>
      </c>
      <c r="H148" s="403" t="s">
        <v>496</v>
      </c>
      <c r="I148" s="402"/>
      <c r="J148" s="402">
        <v>170</v>
      </c>
      <c r="K148" s="403"/>
      <c r="L148" s="359"/>
      <c r="M148" s="359"/>
      <c r="N148" s="403"/>
      <c r="O148" s="402"/>
      <c r="P148" s="402">
        <v>170</v>
      </c>
      <c r="Q148" s="403" t="s">
        <v>27</v>
      </c>
      <c r="R148" s="403" t="s">
        <v>1039</v>
      </c>
      <c r="S148" s="348" t="s">
        <v>585</v>
      </c>
      <c r="T148" s="348" t="s">
        <v>968</v>
      </c>
    </row>
    <row r="149" spans="1:20">
      <c r="A149" s="403">
        <v>33</v>
      </c>
      <c r="B149" s="402"/>
      <c r="C149" s="348" t="s">
        <v>982</v>
      </c>
      <c r="D149" s="403" t="s">
        <v>17</v>
      </c>
      <c r="E149" s="357" t="s">
        <v>541</v>
      </c>
      <c r="F149" s="403" t="s">
        <v>18</v>
      </c>
      <c r="G149" s="403">
        <v>175</v>
      </c>
      <c r="H149" s="403" t="s">
        <v>488</v>
      </c>
      <c r="I149" s="402">
        <v>286</v>
      </c>
      <c r="J149" s="402"/>
      <c r="K149" s="403"/>
      <c r="L149" s="359"/>
      <c r="M149" s="359"/>
      <c r="N149" s="403"/>
      <c r="O149" s="402">
        <v>286</v>
      </c>
      <c r="P149" s="402"/>
      <c r="Q149" s="403" t="s">
        <v>27</v>
      </c>
      <c r="R149" s="403" t="s">
        <v>1039</v>
      </c>
      <c r="S149" s="348" t="s">
        <v>585</v>
      </c>
      <c r="T149" s="348" t="s">
        <v>968</v>
      </c>
    </row>
    <row r="150" spans="1:20">
      <c r="A150" s="403">
        <v>34</v>
      </c>
      <c r="B150" s="402">
        <v>37</v>
      </c>
      <c r="C150" s="348" t="s">
        <v>589</v>
      </c>
      <c r="D150" s="403" t="s">
        <v>17</v>
      </c>
      <c r="E150" s="357" t="s">
        <v>541</v>
      </c>
      <c r="F150" s="403" t="s">
        <v>18</v>
      </c>
      <c r="G150" s="403">
        <v>320</v>
      </c>
      <c r="H150" s="403" t="s">
        <v>488</v>
      </c>
      <c r="I150" s="402">
        <v>145</v>
      </c>
      <c r="J150" s="402"/>
      <c r="K150" s="403" t="s">
        <v>20</v>
      </c>
      <c r="L150" s="359">
        <v>30</v>
      </c>
      <c r="M150" s="359">
        <v>18</v>
      </c>
      <c r="N150" s="403" t="s">
        <v>30</v>
      </c>
      <c r="O150" s="402">
        <v>145</v>
      </c>
      <c r="P150" s="402"/>
      <c r="Q150" s="403" t="s">
        <v>20</v>
      </c>
      <c r="R150" s="634" t="s">
        <v>1041</v>
      </c>
      <c r="S150" s="348" t="s">
        <v>585</v>
      </c>
      <c r="T150" s="348" t="s">
        <v>967</v>
      </c>
    </row>
    <row r="151" spans="1:20">
      <c r="A151" s="403">
        <v>35</v>
      </c>
      <c r="B151" s="402">
        <v>37</v>
      </c>
      <c r="C151" s="348" t="s">
        <v>590</v>
      </c>
      <c r="D151" s="403" t="s">
        <v>17</v>
      </c>
      <c r="E151" s="357" t="s">
        <v>541</v>
      </c>
      <c r="F151" s="403" t="s">
        <v>18</v>
      </c>
      <c r="G151" s="403">
        <v>320</v>
      </c>
      <c r="H151" s="403" t="s">
        <v>488</v>
      </c>
      <c r="I151" s="402">
        <v>0</v>
      </c>
      <c r="J151" s="402"/>
      <c r="K151" s="403" t="s">
        <v>20</v>
      </c>
      <c r="L151" s="359">
        <v>32</v>
      </c>
      <c r="M151" s="359">
        <v>18</v>
      </c>
      <c r="N151" s="403" t="s">
        <v>30</v>
      </c>
      <c r="O151" s="402">
        <v>0</v>
      </c>
      <c r="P151" s="402"/>
      <c r="Q151" s="403" t="s">
        <v>20</v>
      </c>
      <c r="R151" s="634"/>
      <c r="S151" s="348" t="s">
        <v>585</v>
      </c>
      <c r="T151" s="348" t="s">
        <v>967</v>
      </c>
    </row>
    <row r="152" spans="1:20">
      <c r="A152" s="403">
        <v>36</v>
      </c>
      <c r="B152" s="402">
        <v>3</v>
      </c>
      <c r="C152" s="348" t="s">
        <v>592</v>
      </c>
      <c r="D152" s="403" t="s">
        <v>17</v>
      </c>
      <c r="E152" s="357" t="s">
        <v>541</v>
      </c>
      <c r="F152" s="403" t="s">
        <v>18</v>
      </c>
      <c r="G152" s="357">
        <v>400</v>
      </c>
      <c r="H152" s="403" t="s">
        <v>496</v>
      </c>
      <c r="I152" s="402"/>
      <c r="J152" s="402">
        <v>280</v>
      </c>
      <c r="K152" s="403" t="s">
        <v>27</v>
      </c>
      <c r="L152" s="359">
        <v>12</v>
      </c>
      <c r="M152" s="359">
        <v>7</v>
      </c>
      <c r="N152" s="403" t="s">
        <v>30</v>
      </c>
      <c r="O152" s="402"/>
      <c r="P152" s="402">
        <v>280</v>
      </c>
      <c r="Q152" s="403" t="s">
        <v>27</v>
      </c>
      <c r="R152" s="403" t="s">
        <v>1039</v>
      </c>
      <c r="S152" s="348" t="s">
        <v>585</v>
      </c>
      <c r="T152" s="348" t="s">
        <v>967</v>
      </c>
    </row>
    <row r="153" spans="1:20">
      <c r="A153" s="403">
        <v>37</v>
      </c>
      <c r="B153" s="402">
        <v>4</v>
      </c>
      <c r="C153" s="348" t="s">
        <v>593</v>
      </c>
      <c r="D153" s="403" t="s">
        <v>17</v>
      </c>
      <c r="E153" s="357" t="s">
        <v>541</v>
      </c>
      <c r="F153" s="403" t="s">
        <v>18</v>
      </c>
      <c r="G153" s="357">
        <v>418</v>
      </c>
      <c r="H153" s="403" t="s">
        <v>488</v>
      </c>
      <c r="I153" s="402">
        <v>98</v>
      </c>
      <c r="J153" s="402"/>
      <c r="K153" s="403" t="s">
        <v>27</v>
      </c>
      <c r="L153" s="359">
        <v>10</v>
      </c>
      <c r="M153" s="359">
        <v>4</v>
      </c>
      <c r="N153" s="403" t="s">
        <v>30</v>
      </c>
      <c r="O153" s="402">
        <v>98</v>
      </c>
      <c r="P153" s="402"/>
      <c r="Q153" s="403" t="s">
        <v>27</v>
      </c>
      <c r="R153" s="403" t="s">
        <v>1039</v>
      </c>
      <c r="S153" s="348" t="s">
        <v>585</v>
      </c>
      <c r="T153" s="348" t="s">
        <v>967</v>
      </c>
    </row>
    <row r="154" spans="1:20">
      <c r="A154" s="403">
        <v>38</v>
      </c>
      <c r="B154" s="402"/>
      <c r="C154" s="348" t="s">
        <v>592</v>
      </c>
      <c r="D154" s="403" t="s">
        <v>17</v>
      </c>
      <c r="E154" s="357" t="s">
        <v>541</v>
      </c>
      <c r="F154" s="403" t="s">
        <v>18</v>
      </c>
      <c r="G154" s="357">
        <v>750</v>
      </c>
      <c r="H154" s="403" t="s">
        <v>496</v>
      </c>
      <c r="I154" s="402"/>
      <c r="J154" s="402">
        <v>350</v>
      </c>
      <c r="K154" s="403" t="s">
        <v>27</v>
      </c>
      <c r="L154" s="359">
        <v>16</v>
      </c>
      <c r="M154" s="359">
        <v>8</v>
      </c>
      <c r="N154" s="403" t="s">
        <v>30</v>
      </c>
      <c r="O154" s="402"/>
      <c r="P154" s="402">
        <v>350</v>
      </c>
      <c r="Q154" s="403" t="s">
        <v>27</v>
      </c>
      <c r="R154" s="403" t="s">
        <v>1039</v>
      </c>
      <c r="S154" s="348" t="s">
        <v>585</v>
      </c>
      <c r="T154" s="348" t="s">
        <v>967</v>
      </c>
    </row>
    <row r="155" spans="1:20">
      <c r="A155" s="403">
        <v>39</v>
      </c>
      <c r="B155" s="402">
        <v>5</v>
      </c>
      <c r="C155" s="348" t="s">
        <v>594</v>
      </c>
      <c r="D155" s="403" t="s">
        <v>17</v>
      </c>
      <c r="E155" s="357" t="s">
        <v>541</v>
      </c>
      <c r="F155" s="403" t="s">
        <v>18</v>
      </c>
      <c r="G155" s="357">
        <v>861</v>
      </c>
      <c r="H155" s="403" t="s">
        <v>496</v>
      </c>
      <c r="I155" s="402"/>
      <c r="J155" s="402">
        <v>111</v>
      </c>
      <c r="K155" s="403" t="s">
        <v>27</v>
      </c>
      <c r="L155" s="359">
        <v>3.5</v>
      </c>
      <c r="M155" s="359">
        <v>3.5</v>
      </c>
      <c r="N155" s="403" t="s">
        <v>48</v>
      </c>
      <c r="O155" s="402"/>
      <c r="P155" s="402">
        <v>111</v>
      </c>
      <c r="Q155" s="403" t="s">
        <v>27</v>
      </c>
      <c r="R155" s="634" t="s">
        <v>1040</v>
      </c>
      <c r="S155" s="348" t="s">
        <v>598</v>
      </c>
      <c r="T155" s="348" t="s">
        <v>968</v>
      </c>
    </row>
    <row r="156" spans="1:20">
      <c r="A156" s="403">
        <v>40</v>
      </c>
      <c r="B156" s="402">
        <v>5</v>
      </c>
      <c r="C156" s="348" t="s">
        <v>594</v>
      </c>
      <c r="D156" s="403" t="s">
        <v>17</v>
      </c>
      <c r="E156" s="357" t="s">
        <v>541</v>
      </c>
      <c r="F156" s="403" t="s">
        <v>18</v>
      </c>
      <c r="G156" s="403">
        <v>861</v>
      </c>
      <c r="H156" s="403" t="s">
        <v>488</v>
      </c>
      <c r="I156" s="402">
        <v>443</v>
      </c>
      <c r="J156" s="402"/>
      <c r="K156" s="403" t="s">
        <v>27</v>
      </c>
      <c r="L156" s="359">
        <v>3.5</v>
      </c>
      <c r="M156" s="359">
        <v>3.5</v>
      </c>
      <c r="N156" s="403" t="s">
        <v>26</v>
      </c>
      <c r="O156" s="402">
        <v>443</v>
      </c>
      <c r="P156" s="402"/>
      <c r="Q156" s="403" t="s">
        <v>27</v>
      </c>
      <c r="R156" s="634"/>
      <c r="S156" s="348" t="s">
        <v>585</v>
      </c>
      <c r="T156" s="348" t="s">
        <v>968</v>
      </c>
    </row>
    <row r="157" spans="1:20">
      <c r="A157" s="403">
        <v>41</v>
      </c>
      <c r="B157" s="402">
        <v>9</v>
      </c>
      <c r="C157" s="348" t="s">
        <v>600</v>
      </c>
      <c r="D157" s="403" t="s">
        <v>17</v>
      </c>
      <c r="E157" s="357" t="s">
        <v>596</v>
      </c>
      <c r="F157" s="403" t="s">
        <v>18</v>
      </c>
      <c r="G157" s="357">
        <v>108</v>
      </c>
      <c r="H157" s="403" t="s">
        <v>496</v>
      </c>
      <c r="I157" s="402"/>
      <c r="J157" s="402">
        <v>38</v>
      </c>
      <c r="K157" s="403" t="s">
        <v>27</v>
      </c>
      <c r="L157" s="359">
        <v>19</v>
      </c>
      <c r="M157" s="359">
        <v>12</v>
      </c>
      <c r="N157" s="403" t="s">
        <v>30</v>
      </c>
      <c r="O157" s="402"/>
      <c r="P157" s="402">
        <v>247</v>
      </c>
      <c r="Q157" s="403" t="s">
        <v>27</v>
      </c>
      <c r="R157" s="403" t="s">
        <v>1039</v>
      </c>
      <c r="S157" s="348" t="s">
        <v>598</v>
      </c>
      <c r="T157" s="348" t="s">
        <v>967</v>
      </c>
    </row>
    <row r="158" spans="1:20">
      <c r="A158" s="403">
        <v>42</v>
      </c>
      <c r="B158" s="402">
        <v>20</v>
      </c>
      <c r="C158" s="348" t="s">
        <v>58</v>
      </c>
      <c r="D158" s="403" t="s">
        <v>17</v>
      </c>
      <c r="E158" s="357" t="s">
        <v>607</v>
      </c>
      <c r="F158" s="403" t="s">
        <v>18</v>
      </c>
      <c r="G158" s="403">
        <v>168</v>
      </c>
      <c r="H158" s="403" t="s">
        <v>488</v>
      </c>
      <c r="I158" s="402">
        <v>53</v>
      </c>
      <c r="J158" s="402"/>
      <c r="K158" s="403" t="s">
        <v>27</v>
      </c>
      <c r="L158" s="359">
        <v>5.5</v>
      </c>
      <c r="M158" s="359">
        <v>3.5</v>
      </c>
      <c r="N158" s="403" t="s">
        <v>30</v>
      </c>
      <c r="O158" s="348">
        <v>1307</v>
      </c>
      <c r="P158" s="348"/>
      <c r="Q158" s="403" t="s">
        <v>27</v>
      </c>
      <c r="R158" s="403" t="s">
        <v>1039</v>
      </c>
      <c r="S158" s="348" t="s">
        <v>598</v>
      </c>
      <c r="T158" s="348" t="s">
        <v>968</v>
      </c>
    </row>
    <row r="159" spans="1:20">
      <c r="A159" s="403">
        <v>43</v>
      </c>
      <c r="B159" s="402">
        <v>29</v>
      </c>
      <c r="C159" s="348" t="s">
        <v>47</v>
      </c>
      <c r="D159" s="403" t="s">
        <v>17</v>
      </c>
      <c r="E159" s="357" t="s">
        <v>614</v>
      </c>
      <c r="F159" s="403" t="s">
        <v>18</v>
      </c>
      <c r="G159" s="403">
        <v>228</v>
      </c>
      <c r="H159" s="403" t="s">
        <v>488</v>
      </c>
      <c r="I159" s="402">
        <v>600</v>
      </c>
      <c r="J159" s="402"/>
      <c r="K159" s="403" t="s">
        <v>27</v>
      </c>
      <c r="L159" s="359">
        <v>5.5</v>
      </c>
      <c r="M159" s="359">
        <v>3.5</v>
      </c>
      <c r="N159" s="403" t="s">
        <v>48</v>
      </c>
      <c r="O159" s="402">
        <v>1060</v>
      </c>
      <c r="P159" s="402"/>
      <c r="Q159" s="403" t="s">
        <v>27</v>
      </c>
      <c r="R159" s="403" t="s">
        <v>1039</v>
      </c>
      <c r="S159" s="348" t="s">
        <v>615</v>
      </c>
      <c r="T159" s="348" t="s">
        <v>968</v>
      </c>
    </row>
    <row r="160" spans="1:20">
      <c r="A160" s="403">
        <v>44</v>
      </c>
      <c r="B160" s="402">
        <v>31</v>
      </c>
      <c r="C160" s="348" t="s">
        <v>617</v>
      </c>
      <c r="D160" s="403" t="s">
        <v>17</v>
      </c>
      <c r="E160" s="357" t="s">
        <v>614</v>
      </c>
      <c r="F160" s="403" t="s">
        <v>18</v>
      </c>
      <c r="G160" s="403">
        <v>357</v>
      </c>
      <c r="H160" s="403" t="s">
        <v>488</v>
      </c>
      <c r="I160" s="402">
        <v>129</v>
      </c>
      <c r="J160" s="402"/>
      <c r="K160" s="403" t="s">
        <v>27</v>
      </c>
      <c r="L160" s="359">
        <v>3.5</v>
      </c>
      <c r="M160" s="359">
        <v>2.5</v>
      </c>
      <c r="N160" s="403" t="s">
        <v>26</v>
      </c>
      <c r="O160" s="402">
        <v>129</v>
      </c>
      <c r="P160" s="402"/>
      <c r="Q160" s="403" t="s">
        <v>27</v>
      </c>
      <c r="R160" s="634" t="s">
        <v>1040</v>
      </c>
      <c r="S160" s="348" t="s">
        <v>615</v>
      </c>
      <c r="T160" s="348" t="s">
        <v>968</v>
      </c>
    </row>
    <row r="161" spans="1:20">
      <c r="A161" s="403">
        <v>45</v>
      </c>
      <c r="B161" s="402"/>
      <c r="C161" s="348" t="s">
        <v>998</v>
      </c>
      <c r="D161" s="403" t="s">
        <v>17</v>
      </c>
      <c r="E161" s="357" t="s">
        <v>614</v>
      </c>
      <c r="F161" s="403" t="s">
        <v>18</v>
      </c>
      <c r="G161" s="403">
        <v>357</v>
      </c>
      <c r="H161" s="403" t="s">
        <v>496</v>
      </c>
      <c r="I161" s="402"/>
      <c r="J161" s="402">
        <v>403</v>
      </c>
      <c r="K161" s="403"/>
      <c r="L161" s="359"/>
      <c r="M161" s="359"/>
      <c r="N161" s="403"/>
      <c r="O161" s="402"/>
      <c r="P161" s="402">
        <v>2249</v>
      </c>
      <c r="Q161" s="403" t="s">
        <v>27</v>
      </c>
      <c r="R161" s="634"/>
      <c r="S161" s="348" t="s">
        <v>615</v>
      </c>
      <c r="T161" s="348" t="s">
        <v>968</v>
      </c>
    </row>
    <row r="162" spans="1:20">
      <c r="A162" s="403">
        <v>46</v>
      </c>
      <c r="B162" s="402"/>
      <c r="C162" s="348" t="s">
        <v>998</v>
      </c>
      <c r="D162" s="403" t="s">
        <v>17</v>
      </c>
      <c r="E162" s="357" t="s">
        <v>614</v>
      </c>
      <c r="F162" s="403" t="s">
        <v>18</v>
      </c>
      <c r="G162" s="403">
        <v>515</v>
      </c>
      <c r="H162" s="403" t="s">
        <v>488</v>
      </c>
      <c r="I162" s="402">
        <v>158</v>
      </c>
      <c r="J162" s="402"/>
      <c r="K162" s="403"/>
      <c r="L162" s="359"/>
      <c r="M162" s="359"/>
      <c r="N162" s="403"/>
      <c r="O162" s="402">
        <v>158</v>
      </c>
      <c r="P162" s="402"/>
      <c r="Q162" s="403" t="s">
        <v>27</v>
      </c>
      <c r="R162" s="403" t="s">
        <v>1039</v>
      </c>
      <c r="S162" s="348" t="s">
        <v>615</v>
      </c>
      <c r="T162" s="348" t="s">
        <v>968</v>
      </c>
    </row>
    <row r="163" spans="1:20">
      <c r="A163" s="403">
        <v>47</v>
      </c>
      <c r="B163" s="402"/>
      <c r="C163" s="348" t="s">
        <v>998</v>
      </c>
      <c r="D163" s="403" t="s">
        <v>17</v>
      </c>
      <c r="E163" s="357" t="s">
        <v>614</v>
      </c>
      <c r="F163" s="403" t="s">
        <v>18</v>
      </c>
      <c r="G163" s="403">
        <v>615</v>
      </c>
      <c r="H163" s="403" t="s">
        <v>488</v>
      </c>
      <c r="I163" s="402">
        <v>100</v>
      </c>
      <c r="J163" s="402"/>
      <c r="K163" s="403"/>
      <c r="L163" s="359"/>
      <c r="M163" s="359"/>
      <c r="N163" s="403"/>
      <c r="O163" s="402">
        <v>100</v>
      </c>
      <c r="P163" s="402"/>
      <c r="Q163" s="403" t="s">
        <v>27</v>
      </c>
      <c r="R163" s="403" t="s">
        <v>1039</v>
      </c>
      <c r="S163" s="348" t="s">
        <v>615</v>
      </c>
      <c r="T163" s="348" t="s">
        <v>968</v>
      </c>
    </row>
    <row r="164" spans="1:20">
      <c r="A164" s="403">
        <v>48</v>
      </c>
      <c r="B164" s="402">
        <v>34</v>
      </c>
      <c r="C164" s="348" t="s">
        <v>47</v>
      </c>
      <c r="D164" s="403" t="s">
        <v>17</v>
      </c>
      <c r="E164" s="357" t="s">
        <v>614</v>
      </c>
      <c r="F164" s="403" t="s">
        <v>18</v>
      </c>
      <c r="G164" s="403">
        <v>658</v>
      </c>
      <c r="H164" s="403" t="s">
        <v>496</v>
      </c>
      <c r="I164" s="402"/>
      <c r="J164" s="402">
        <v>301</v>
      </c>
      <c r="K164" s="403" t="s">
        <v>27</v>
      </c>
      <c r="L164" s="359">
        <v>3</v>
      </c>
      <c r="M164" s="359">
        <v>1.5</v>
      </c>
      <c r="N164" s="403" t="s">
        <v>221</v>
      </c>
      <c r="O164" s="402"/>
      <c r="P164" s="402">
        <v>301</v>
      </c>
      <c r="Q164" s="403" t="s">
        <v>27</v>
      </c>
      <c r="R164" s="403" t="s">
        <v>1039</v>
      </c>
      <c r="S164" s="348" t="s">
        <v>615</v>
      </c>
      <c r="T164" s="348" t="s">
        <v>968</v>
      </c>
    </row>
    <row r="165" spans="1:20">
      <c r="A165" s="403">
        <v>49</v>
      </c>
      <c r="B165" s="402"/>
      <c r="C165" s="348" t="s">
        <v>998</v>
      </c>
      <c r="D165" s="403" t="s">
        <v>17</v>
      </c>
      <c r="E165" s="357" t="s">
        <v>614</v>
      </c>
      <c r="F165" s="403" t="s">
        <v>18</v>
      </c>
      <c r="G165" s="403">
        <v>800</v>
      </c>
      <c r="H165" s="403" t="s">
        <v>496</v>
      </c>
      <c r="I165" s="402"/>
      <c r="J165" s="402">
        <v>142</v>
      </c>
      <c r="K165" s="403"/>
      <c r="L165" s="359"/>
      <c r="M165" s="359"/>
      <c r="N165" s="403"/>
      <c r="O165" s="402"/>
      <c r="P165" s="402">
        <v>142</v>
      </c>
      <c r="Q165" s="403" t="s">
        <v>27</v>
      </c>
      <c r="R165" s="403" t="s">
        <v>1039</v>
      </c>
      <c r="S165" s="348" t="s">
        <v>615</v>
      </c>
      <c r="T165" s="348" t="s">
        <v>968</v>
      </c>
    </row>
    <row r="166" spans="1:20">
      <c r="A166" s="403">
        <v>50</v>
      </c>
      <c r="B166" s="402">
        <v>35</v>
      </c>
      <c r="C166" s="348" t="s">
        <v>620</v>
      </c>
      <c r="D166" s="403" t="s">
        <v>17</v>
      </c>
      <c r="E166" s="357" t="s">
        <v>614</v>
      </c>
      <c r="F166" s="403" t="s">
        <v>18</v>
      </c>
      <c r="G166" s="357">
        <v>895</v>
      </c>
      <c r="H166" s="403" t="s">
        <v>488</v>
      </c>
      <c r="I166" s="402">
        <v>280</v>
      </c>
      <c r="J166" s="402"/>
      <c r="K166" s="403" t="s">
        <v>27</v>
      </c>
      <c r="L166" s="359">
        <v>10</v>
      </c>
      <c r="M166" s="359">
        <v>5.5</v>
      </c>
      <c r="N166" s="403" t="s">
        <v>30</v>
      </c>
      <c r="O166" s="402">
        <v>280</v>
      </c>
      <c r="P166" s="402"/>
      <c r="Q166" s="403" t="s">
        <v>27</v>
      </c>
      <c r="R166" s="634" t="s">
        <v>1040</v>
      </c>
      <c r="S166" s="348" t="s">
        <v>615</v>
      </c>
      <c r="T166" s="348" t="s">
        <v>967</v>
      </c>
    </row>
    <row r="167" spans="1:20">
      <c r="A167" s="403">
        <v>51</v>
      </c>
      <c r="B167" s="402"/>
      <c r="C167" s="348" t="s">
        <v>998</v>
      </c>
      <c r="D167" s="403" t="s">
        <v>17</v>
      </c>
      <c r="E167" s="357" t="s">
        <v>614</v>
      </c>
      <c r="F167" s="403" t="s">
        <v>18</v>
      </c>
      <c r="G167" s="357">
        <v>895</v>
      </c>
      <c r="H167" s="403" t="s">
        <v>496</v>
      </c>
      <c r="I167" s="402"/>
      <c r="J167" s="402">
        <v>95</v>
      </c>
      <c r="K167" s="403"/>
      <c r="L167" s="359"/>
      <c r="M167" s="359"/>
      <c r="N167" s="403"/>
      <c r="O167" s="402"/>
      <c r="P167" s="402">
        <v>95</v>
      </c>
      <c r="Q167" s="403" t="s">
        <v>27</v>
      </c>
      <c r="R167" s="634"/>
      <c r="S167" s="348" t="s">
        <v>615</v>
      </c>
      <c r="T167" s="348" t="s">
        <v>968</v>
      </c>
    </row>
    <row r="168" spans="1:20">
      <c r="A168" s="403">
        <v>52</v>
      </c>
      <c r="B168" s="402">
        <v>36</v>
      </c>
      <c r="C168" s="348" t="s">
        <v>47</v>
      </c>
      <c r="D168" s="403" t="s">
        <v>17</v>
      </c>
      <c r="E168" s="357" t="s">
        <v>614</v>
      </c>
      <c r="F168" s="403" t="s">
        <v>18</v>
      </c>
      <c r="G168" s="403">
        <v>995</v>
      </c>
      <c r="H168" s="403" t="s">
        <v>496</v>
      </c>
      <c r="I168" s="402"/>
      <c r="J168" s="402">
        <v>100</v>
      </c>
      <c r="K168" s="403" t="s">
        <v>27</v>
      </c>
      <c r="L168" s="359" t="s">
        <v>623</v>
      </c>
      <c r="M168" s="359">
        <v>1.5</v>
      </c>
      <c r="N168" s="403" t="s">
        <v>221</v>
      </c>
      <c r="O168" s="402"/>
      <c r="P168" s="402">
        <v>100</v>
      </c>
      <c r="Q168" s="403" t="s">
        <v>27</v>
      </c>
      <c r="R168" s="403" t="s">
        <v>1039</v>
      </c>
      <c r="S168" s="348" t="s">
        <v>615</v>
      </c>
      <c r="T168" s="348" t="s">
        <v>968</v>
      </c>
    </row>
    <row r="169" spans="1:20">
      <c r="A169" s="403">
        <v>53</v>
      </c>
      <c r="B169" s="402">
        <v>37</v>
      </c>
      <c r="C169" s="348" t="s">
        <v>47</v>
      </c>
      <c r="D169" s="403" t="s">
        <v>17</v>
      </c>
      <c r="E169" s="357" t="s">
        <v>622</v>
      </c>
      <c r="F169" s="403" t="s">
        <v>18</v>
      </c>
      <c r="G169" s="357" t="s">
        <v>621</v>
      </c>
      <c r="H169" s="403" t="s">
        <v>488</v>
      </c>
      <c r="I169" s="402">
        <v>111</v>
      </c>
      <c r="J169" s="402"/>
      <c r="K169" s="403" t="s">
        <v>27</v>
      </c>
      <c r="L169" s="359">
        <v>3</v>
      </c>
      <c r="M169" s="359">
        <v>1.5</v>
      </c>
      <c r="N169" s="403" t="s">
        <v>30</v>
      </c>
      <c r="O169" s="402">
        <v>111</v>
      </c>
      <c r="P169" s="402"/>
      <c r="Q169" s="403" t="s">
        <v>27</v>
      </c>
      <c r="R169" s="634" t="s">
        <v>1040</v>
      </c>
      <c r="S169" s="348" t="s">
        <v>615</v>
      </c>
      <c r="T169" s="348" t="s">
        <v>968</v>
      </c>
    </row>
    <row r="170" spans="1:20">
      <c r="A170" s="403">
        <v>54</v>
      </c>
      <c r="B170" s="402">
        <v>37</v>
      </c>
      <c r="C170" s="348" t="s">
        <v>47</v>
      </c>
      <c r="D170" s="403" t="s">
        <v>17</v>
      </c>
      <c r="E170" s="357" t="s">
        <v>622</v>
      </c>
      <c r="F170" s="403" t="s">
        <v>18</v>
      </c>
      <c r="G170" s="357" t="s">
        <v>621</v>
      </c>
      <c r="H170" s="403" t="s">
        <v>496</v>
      </c>
      <c r="I170" s="402"/>
      <c r="J170" s="402">
        <v>11</v>
      </c>
      <c r="K170" s="403" t="s">
        <v>27</v>
      </c>
      <c r="L170" s="359">
        <v>3</v>
      </c>
      <c r="M170" s="359">
        <v>1.5</v>
      </c>
      <c r="N170" s="403" t="s">
        <v>26</v>
      </c>
      <c r="O170" s="402"/>
      <c r="P170" s="402">
        <v>11</v>
      </c>
      <c r="Q170" s="403" t="s">
        <v>27</v>
      </c>
      <c r="R170" s="634"/>
      <c r="S170" s="348" t="s">
        <v>615</v>
      </c>
      <c r="T170" s="348" t="s">
        <v>968</v>
      </c>
    </row>
    <row r="171" spans="1:20">
      <c r="A171" s="403">
        <v>55</v>
      </c>
      <c r="B171" s="402">
        <v>38</v>
      </c>
      <c r="C171" s="348" t="s">
        <v>47</v>
      </c>
      <c r="D171" s="403" t="s">
        <v>17</v>
      </c>
      <c r="E171" s="357" t="s">
        <v>622</v>
      </c>
      <c r="F171" s="403" t="s">
        <v>18</v>
      </c>
      <c r="G171" s="357" t="s">
        <v>956</v>
      </c>
      <c r="H171" s="403" t="s">
        <v>488</v>
      </c>
      <c r="I171" s="402">
        <v>74</v>
      </c>
      <c r="J171" s="402"/>
      <c r="K171" s="403" t="s">
        <v>27</v>
      </c>
      <c r="L171" s="359">
        <v>5.5</v>
      </c>
      <c r="M171" s="359">
        <v>3.5</v>
      </c>
      <c r="N171" s="403" t="s">
        <v>48</v>
      </c>
      <c r="O171" s="402">
        <v>74</v>
      </c>
      <c r="P171" s="402"/>
      <c r="Q171" s="403" t="s">
        <v>27</v>
      </c>
      <c r="R171" s="403" t="s">
        <v>1039</v>
      </c>
      <c r="S171" s="348" t="s">
        <v>615</v>
      </c>
      <c r="T171" s="348" t="s">
        <v>968</v>
      </c>
    </row>
    <row r="172" spans="1:20">
      <c r="A172" s="403">
        <v>56</v>
      </c>
      <c r="B172" s="402"/>
      <c r="C172" s="348" t="s">
        <v>998</v>
      </c>
      <c r="D172" s="403" t="s">
        <v>17</v>
      </c>
      <c r="E172" s="357" t="s">
        <v>622</v>
      </c>
      <c r="F172" s="403" t="s">
        <v>18</v>
      </c>
      <c r="G172" s="403">
        <v>256</v>
      </c>
      <c r="H172" s="403" t="s">
        <v>496</v>
      </c>
      <c r="I172" s="402"/>
      <c r="J172" s="402">
        <v>250</v>
      </c>
      <c r="K172" s="403"/>
      <c r="L172" s="359"/>
      <c r="M172" s="359"/>
      <c r="N172" s="403"/>
      <c r="O172" s="402"/>
      <c r="P172" s="402">
        <v>250</v>
      </c>
      <c r="Q172" s="403" t="s">
        <v>27</v>
      </c>
      <c r="R172" s="403" t="s">
        <v>1039</v>
      </c>
      <c r="S172" s="348" t="s">
        <v>615</v>
      </c>
      <c r="T172" s="348" t="s">
        <v>968</v>
      </c>
    </row>
    <row r="173" spans="1:20">
      <c r="A173" s="403">
        <v>57</v>
      </c>
      <c r="B173" s="402">
        <v>40</v>
      </c>
      <c r="C173" s="348" t="s">
        <v>999</v>
      </c>
      <c r="D173" s="403" t="s">
        <v>17</v>
      </c>
      <c r="E173" s="357" t="s">
        <v>622</v>
      </c>
      <c r="F173" s="403" t="s">
        <v>18</v>
      </c>
      <c r="G173" s="403">
        <v>340</v>
      </c>
      <c r="H173" s="403" t="s">
        <v>488</v>
      </c>
      <c r="I173" s="402">
        <v>260</v>
      </c>
      <c r="J173" s="402"/>
      <c r="K173" s="403" t="s">
        <v>27</v>
      </c>
      <c r="L173" s="359">
        <v>25</v>
      </c>
      <c r="M173" s="359">
        <v>15</v>
      </c>
      <c r="N173" s="403" t="s">
        <v>30</v>
      </c>
      <c r="O173" s="402">
        <v>260</v>
      </c>
      <c r="P173" s="402"/>
      <c r="Q173" s="403" t="s">
        <v>20</v>
      </c>
      <c r="R173" s="634" t="s">
        <v>1041</v>
      </c>
      <c r="S173" s="348" t="s">
        <v>615</v>
      </c>
      <c r="T173" s="348" t="s">
        <v>968</v>
      </c>
    </row>
    <row r="174" spans="1:20">
      <c r="A174" s="403">
        <v>58</v>
      </c>
      <c r="B174" s="402"/>
      <c r="C174" s="348" t="s">
        <v>998</v>
      </c>
      <c r="D174" s="403" t="s">
        <v>17</v>
      </c>
      <c r="E174" s="357" t="s">
        <v>622</v>
      </c>
      <c r="F174" s="403" t="s">
        <v>18</v>
      </c>
      <c r="G174" s="403">
        <v>340</v>
      </c>
      <c r="H174" s="403" t="s">
        <v>496</v>
      </c>
      <c r="I174" s="402"/>
      <c r="J174" s="402">
        <v>84</v>
      </c>
      <c r="K174" s="403"/>
      <c r="L174" s="359"/>
      <c r="M174" s="359"/>
      <c r="N174" s="403"/>
      <c r="O174" s="402"/>
      <c r="P174" s="402">
        <v>84</v>
      </c>
      <c r="Q174" s="403" t="s">
        <v>20</v>
      </c>
      <c r="R174" s="634"/>
      <c r="S174" s="348" t="s">
        <v>615</v>
      </c>
      <c r="T174" s="348" t="s">
        <v>968</v>
      </c>
    </row>
    <row r="175" spans="1:20">
      <c r="A175" s="403">
        <v>59</v>
      </c>
      <c r="B175" s="402"/>
      <c r="C175" s="348" t="s">
        <v>998</v>
      </c>
      <c r="D175" s="403" t="s">
        <v>17</v>
      </c>
      <c r="E175" s="357" t="s">
        <v>622</v>
      </c>
      <c r="F175" s="403" t="s">
        <v>18</v>
      </c>
      <c r="G175" s="403">
        <v>424</v>
      </c>
      <c r="H175" s="403" t="s">
        <v>496</v>
      </c>
      <c r="I175" s="402"/>
      <c r="J175" s="402">
        <v>84</v>
      </c>
      <c r="K175" s="403"/>
      <c r="L175" s="359"/>
      <c r="M175" s="359"/>
      <c r="N175" s="403"/>
      <c r="O175" s="402"/>
      <c r="P175" s="402">
        <v>84</v>
      </c>
      <c r="Q175" s="403" t="s">
        <v>27</v>
      </c>
      <c r="R175" s="403" t="s">
        <v>1039</v>
      </c>
      <c r="S175" s="348" t="s">
        <v>615</v>
      </c>
      <c r="T175" s="348" t="s">
        <v>968</v>
      </c>
    </row>
    <row r="176" spans="1:20">
      <c r="A176" s="403">
        <v>60</v>
      </c>
      <c r="B176" s="402"/>
      <c r="C176" s="348" t="s">
        <v>47</v>
      </c>
      <c r="D176" s="403" t="s">
        <v>17</v>
      </c>
      <c r="E176" s="357" t="s">
        <v>622</v>
      </c>
      <c r="F176" s="403" t="s">
        <v>18</v>
      </c>
      <c r="G176" s="403">
        <v>690</v>
      </c>
      <c r="H176" s="403" t="s">
        <v>488</v>
      </c>
      <c r="I176" s="402">
        <v>350</v>
      </c>
      <c r="J176" s="402"/>
      <c r="K176" s="403" t="s">
        <v>27</v>
      </c>
      <c r="L176" s="359">
        <v>3</v>
      </c>
      <c r="M176" s="359">
        <v>1.5</v>
      </c>
      <c r="N176" s="403" t="s">
        <v>26</v>
      </c>
      <c r="O176" s="402">
        <v>350</v>
      </c>
      <c r="P176" s="402"/>
      <c r="Q176" s="403" t="s">
        <v>27</v>
      </c>
      <c r="R176" s="403" t="s">
        <v>1039</v>
      </c>
      <c r="S176" s="348" t="s">
        <v>615</v>
      </c>
      <c r="T176" s="348" t="s">
        <v>968</v>
      </c>
    </row>
    <row r="177" spans="1:20">
      <c r="A177" s="403">
        <v>61</v>
      </c>
      <c r="B177" s="402">
        <v>44</v>
      </c>
      <c r="C177" s="348" t="s">
        <v>629</v>
      </c>
      <c r="D177" s="403" t="s">
        <v>17</v>
      </c>
      <c r="E177" s="357" t="s">
        <v>622</v>
      </c>
      <c r="F177" s="403" t="s">
        <v>18</v>
      </c>
      <c r="G177" s="403">
        <v>717</v>
      </c>
      <c r="H177" s="403" t="s">
        <v>496</v>
      </c>
      <c r="I177" s="402"/>
      <c r="J177" s="402">
        <v>293</v>
      </c>
      <c r="K177" s="403" t="s">
        <v>27</v>
      </c>
      <c r="L177" s="359">
        <v>5.5</v>
      </c>
      <c r="M177" s="359">
        <v>3.5</v>
      </c>
      <c r="N177" s="403" t="s">
        <v>630</v>
      </c>
      <c r="O177" s="402"/>
      <c r="P177" s="402">
        <v>293</v>
      </c>
      <c r="Q177" s="403" t="s">
        <v>27</v>
      </c>
      <c r="R177" s="403" t="s">
        <v>1039</v>
      </c>
      <c r="S177" s="348" t="s">
        <v>615</v>
      </c>
      <c r="T177" s="348" t="s">
        <v>968</v>
      </c>
    </row>
    <row r="178" spans="1:20">
      <c r="A178" s="403">
        <v>62</v>
      </c>
      <c r="B178" s="402"/>
      <c r="C178" s="348" t="s">
        <v>992</v>
      </c>
      <c r="D178" s="403" t="s">
        <v>17</v>
      </c>
      <c r="E178" s="357" t="s">
        <v>634</v>
      </c>
      <c r="F178" s="403" t="s">
        <v>18</v>
      </c>
      <c r="G178" s="357" t="s">
        <v>739</v>
      </c>
      <c r="H178" s="403" t="s">
        <v>488</v>
      </c>
      <c r="I178" s="402">
        <v>336</v>
      </c>
      <c r="J178" s="402"/>
      <c r="K178" s="403" t="s">
        <v>27</v>
      </c>
      <c r="L178" s="359">
        <v>5.5</v>
      </c>
      <c r="M178" s="359">
        <v>3.5</v>
      </c>
      <c r="N178" s="403" t="s">
        <v>30</v>
      </c>
      <c r="O178" s="402">
        <v>336</v>
      </c>
      <c r="P178" s="402"/>
      <c r="Q178" s="403" t="s">
        <v>27</v>
      </c>
      <c r="R178" s="634" t="s">
        <v>1040</v>
      </c>
      <c r="S178" s="348" t="s">
        <v>615</v>
      </c>
      <c r="T178" s="348" t="s">
        <v>968</v>
      </c>
    </row>
    <row r="179" spans="1:20">
      <c r="A179" s="403">
        <v>63</v>
      </c>
      <c r="B179" s="402"/>
      <c r="C179" s="348" t="s">
        <v>637</v>
      </c>
      <c r="D179" s="403" t="s">
        <v>17</v>
      </c>
      <c r="E179" s="357" t="s">
        <v>634</v>
      </c>
      <c r="F179" s="403" t="s">
        <v>18</v>
      </c>
      <c r="G179" s="357" t="s">
        <v>739</v>
      </c>
      <c r="H179" s="403" t="s">
        <v>496</v>
      </c>
      <c r="I179" s="402"/>
      <c r="J179" s="402">
        <v>309</v>
      </c>
      <c r="K179" s="403" t="s">
        <v>27</v>
      </c>
      <c r="L179" s="359">
        <v>12</v>
      </c>
      <c r="M179" s="359">
        <v>7</v>
      </c>
      <c r="N179" s="403" t="s">
        <v>30</v>
      </c>
      <c r="O179" s="402"/>
      <c r="P179" s="402">
        <v>309</v>
      </c>
      <c r="Q179" s="403" t="s">
        <v>27</v>
      </c>
      <c r="R179" s="634"/>
      <c r="S179" s="348" t="s">
        <v>615</v>
      </c>
      <c r="T179" s="348" t="s">
        <v>968</v>
      </c>
    </row>
    <row r="180" spans="1:20">
      <c r="A180" s="403">
        <v>64</v>
      </c>
      <c r="B180" s="402">
        <v>49</v>
      </c>
      <c r="C180" s="348" t="s">
        <v>639</v>
      </c>
      <c r="D180" s="403" t="s">
        <v>17</v>
      </c>
      <c r="E180" s="357" t="s">
        <v>634</v>
      </c>
      <c r="F180" s="403" t="s">
        <v>18</v>
      </c>
      <c r="G180" s="403">
        <v>207</v>
      </c>
      <c r="H180" s="403" t="s">
        <v>488</v>
      </c>
      <c r="I180" s="402">
        <v>181</v>
      </c>
      <c r="J180" s="402"/>
      <c r="K180" s="403" t="s">
        <v>27</v>
      </c>
      <c r="L180" s="359">
        <v>12</v>
      </c>
      <c r="M180" s="359">
        <v>7</v>
      </c>
      <c r="N180" s="403" t="s">
        <v>30</v>
      </c>
      <c r="O180" s="402">
        <v>181</v>
      </c>
      <c r="P180" s="402"/>
      <c r="Q180" s="403" t="s">
        <v>27</v>
      </c>
      <c r="R180" s="634" t="s">
        <v>1040</v>
      </c>
      <c r="S180" s="348" t="s">
        <v>615</v>
      </c>
      <c r="T180" s="348" t="s">
        <v>967</v>
      </c>
    </row>
    <row r="181" spans="1:20">
      <c r="A181" s="403">
        <v>65</v>
      </c>
      <c r="B181" s="402">
        <v>49</v>
      </c>
      <c r="C181" s="348" t="s">
        <v>640</v>
      </c>
      <c r="D181" s="403" t="s">
        <v>17</v>
      </c>
      <c r="E181" s="357" t="s">
        <v>634</v>
      </c>
      <c r="F181" s="403" t="s">
        <v>18</v>
      </c>
      <c r="G181" s="403">
        <v>207</v>
      </c>
      <c r="H181" s="403" t="s">
        <v>496</v>
      </c>
      <c r="I181" s="402"/>
      <c r="J181" s="402">
        <v>181</v>
      </c>
      <c r="K181" s="403" t="s">
        <v>27</v>
      </c>
      <c r="L181" s="359">
        <v>3</v>
      </c>
      <c r="M181" s="359">
        <v>1.5</v>
      </c>
      <c r="N181" s="403" t="s">
        <v>48</v>
      </c>
      <c r="O181" s="402"/>
      <c r="P181" s="402">
        <v>181</v>
      </c>
      <c r="Q181" s="403" t="s">
        <v>27</v>
      </c>
      <c r="R181" s="634"/>
      <c r="S181" s="348" t="s">
        <v>615</v>
      </c>
      <c r="T181" s="348" t="s">
        <v>968</v>
      </c>
    </row>
    <row r="182" spans="1:20">
      <c r="A182" s="403">
        <v>66</v>
      </c>
      <c r="B182" s="402"/>
      <c r="C182" s="348" t="s">
        <v>47</v>
      </c>
      <c r="D182" s="403" t="s">
        <v>17</v>
      </c>
      <c r="E182" s="357" t="s">
        <v>634</v>
      </c>
      <c r="F182" s="403" t="s">
        <v>18</v>
      </c>
      <c r="G182" s="403">
        <v>398</v>
      </c>
      <c r="H182" s="403" t="s">
        <v>488</v>
      </c>
      <c r="I182" s="402">
        <v>191</v>
      </c>
      <c r="J182" s="402"/>
      <c r="K182" s="403" t="s">
        <v>27</v>
      </c>
      <c r="L182" s="359">
        <v>5.5</v>
      </c>
      <c r="M182" s="359">
        <v>3.5</v>
      </c>
      <c r="N182" s="403" t="s">
        <v>30</v>
      </c>
      <c r="O182" s="402">
        <v>191</v>
      </c>
      <c r="P182" s="402"/>
      <c r="Q182" s="403" t="s">
        <v>27</v>
      </c>
      <c r="R182" s="403" t="s">
        <v>1039</v>
      </c>
      <c r="S182" s="348" t="s">
        <v>615</v>
      </c>
      <c r="T182" s="348" t="s">
        <v>968</v>
      </c>
    </row>
    <row r="183" spans="1:20">
      <c r="A183" s="403">
        <v>67</v>
      </c>
      <c r="B183" s="402">
        <v>52</v>
      </c>
      <c r="C183" s="348" t="s">
        <v>645</v>
      </c>
      <c r="D183" s="403" t="s">
        <v>17</v>
      </c>
      <c r="E183" s="357" t="s">
        <v>634</v>
      </c>
      <c r="F183" s="403" t="s">
        <v>18</v>
      </c>
      <c r="G183" s="403">
        <v>448</v>
      </c>
      <c r="H183" s="403" t="s">
        <v>488</v>
      </c>
      <c r="I183" s="402">
        <v>50</v>
      </c>
      <c r="J183" s="402"/>
      <c r="K183" s="403" t="s">
        <v>27</v>
      </c>
      <c r="L183" s="359">
        <v>5.5</v>
      </c>
      <c r="M183" s="359">
        <v>3.5</v>
      </c>
      <c r="N183" s="403" t="s">
        <v>30</v>
      </c>
      <c r="O183" s="402">
        <v>50</v>
      </c>
      <c r="P183" s="402"/>
      <c r="Q183" s="403" t="s">
        <v>27</v>
      </c>
      <c r="R183" s="403" t="s">
        <v>1039</v>
      </c>
      <c r="S183" s="348" t="s">
        <v>615</v>
      </c>
      <c r="T183" s="348" t="s">
        <v>968</v>
      </c>
    </row>
    <row r="184" spans="1:20">
      <c r="A184" s="403">
        <v>68</v>
      </c>
      <c r="B184" s="402">
        <v>54</v>
      </c>
      <c r="C184" s="348" t="s">
        <v>47</v>
      </c>
      <c r="D184" s="403" t="s">
        <v>17</v>
      </c>
      <c r="E184" s="357" t="s">
        <v>634</v>
      </c>
      <c r="F184" s="403" t="s">
        <v>18</v>
      </c>
      <c r="G184" s="403">
        <v>518</v>
      </c>
      <c r="H184" s="403" t="s">
        <v>488</v>
      </c>
      <c r="I184" s="402">
        <v>70</v>
      </c>
      <c r="J184" s="402"/>
      <c r="K184" s="403" t="s">
        <v>27</v>
      </c>
      <c r="L184" s="359">
        <v>5.5</v>
      </c>
      <c r="M184" s="359">
        <v>3.5</v>
      </c>
      <c r="N184" s="403" t="s">
        <v>30</v>
      </c>
      <c r="O184" s="402">
        <v>70</v>
      </c>
      <c r="P184" s="402"/>
      <c r="Q184" s="403" t="s">
        <v>27</v>
      </c>
      <c r="R184" s="403" t="s">
        <v>1039</v>
      </c>
      <c r="S184" s="348" t="s">
        <v>615</v>
      </c>
      <c r="T184" s="348" t="s">
        <v>968</v>
      </c>
    </row>
    <row r="185" spans="1:20">
      <c r="A185" s="403">
        <v>69</v>
      </c>
      <c r="B185" s="402"/>
      <c r="C185" s="348" t="s">
        <v>47</v>
      </c>
      <c r="D185" s="403" t="s">
        <v>17</v>
      </c>
      <c r="E185" s="357" t="s">
        <v>634</v>
      </c>
      <c r="F185" s="403" t="s">
        <v>18</v>
      </c>
      <c r="G185" s="357">
        <v>600</v>
      </c>
      <c r="H185" s="403" t="s">
        <v>488</v>
      </c>
      <c r="I185" s="402">
        <v>82</v>
      </c>
      <c r="J185" s="402"/>
      <c r="K185" s="403" t="s">
        <v>27</v>
      </c>
      <c r="L185" s="359">
        <v>5.5</v>
      </c>
      <c r="M185" s="359">
        <v>3.5</v>
      </c>
      <c r="N185" s="403" t="s">
        <v>30</v>
      </c>
      <c r="O185" s="402">
        <v>82</v>
      </c>
      <c r="P185" s="402"/>
      <c r="Q185" s="403" t="s">
        <v>27</v>
      </c>
      <c r="R185" s="403" t="s">
        <v>1039</v>
      </c>
      <c r="S185" s="348" t="s">
        <v>615</v>
      </c>
      <c r="T185" s="348" t="s">
        <v>968</v>
      </c>
    </row>
    <row r="186" spans="1:20">
      <c r="A186" s="403">
        <v>70</v>
      </c>
      <c r="B186" s="402">
        <v>55</v>
      </c>
      <c r="C186" s="348" t="s">
        <v>648</v>
      </c>
      <c r="D186" s="403" t="s">
        <v>17</v>
      </c>
      <c r="E186" s="357" t="s">
        <v>634</v>
      </c>
      <c r="F186" s="403" t="s">
        <v>18</v>
      </c>
      <c r="G186" s="357" t="s">
        <v>649</v>
      </c>
      <c r="H186" s="403" t="s">
        <v>496</v>
      </c>
      <c r="I186" s="402"/>
      <c r="J186" s="402">
        <v>398</v>
      </c>
      <c r="K186" s="403" t="s">
        <v>27</v>
      </c>
      <c r="L186" s="359">
        <v>6.5</v>
      </c>
      <c r="M186" s="359">
        <v>5.5</v>
      </c>
      <c r="N186" s="403" t="s">
        <v>30</v>
      </c>
      <c r="O186" s="402"/>
      <c r="P186" s="402">
        <v>398</v>
      </c>
      <c r="Q186" s="403" t="s">
        <v>27</v>
      </c>
      <c r="R186" s="403" t="s">
        <v>1039</v>
      </c>
      <c r="S186" s="348" t="s">
        <v>615</v>
      </c>
      <c r="T186" s="348" t="s">
        <v>967</v>
      </c>
    </row>
    <row r="187" spans="1:20">
      <c r="A187" s="403">
        <v>71</v>
      </c>
      <c r="B187" s="402"/>
      <c r="C187" s="348" t="s">
        <v>648</v>
      </c>
      <c r="D187" s="403" t="s">
        <v>17</v>
      </c>
      <c r="E187" s="357" t="s">
        <v>634</v>
      </c>
      <c r="F187" s="403" t="s">
        <v>18</v>
      </c>
      <c r="G187" s="357">
        <v>811</v>
      </c>
      <c r="H187" s="403" t="s">
        <v>488</v>
      </c>
      <c r="I187" s="402">
        <v>211</v>
      </c>
      <c r="J187" s="402"/>
      <c r="K187" s="403" t="s">
        <v>27</v>
      </c>
      <c r="L187" s="359">
        <v>6.5</v>
      </c>
      <c r="M187" s="359">
        <v>5.5</v>
      </c>
      <c r="N187" s="403" t="s">
        <v>30</v>
      </c>
      <c r="O187" s="402">
        <v>211</v>
      </c>
      <c r="P187" s="402"/>
      <c r="Q187" s="403" t="s">
        <v>27</v>
      </c>
      <c r="R187" s="403" t="s">
        <v>1039</v>
      </c>
      <c r="S187" s="348" t="s">
        <v>615</v>
      </c>
      <c r="T187" s="348" t="s">
        <v>967</v>
      </c>
    </row>
    <row r="188" spans="1:20">
      <c r="A188" s="403">
        <v>72</v>
      </c>
      <c r="B188" s="402"/>
      <c r="C188" s="348" t="s">
        <v>47</v>
      </c>
      <c r="D188" s="403" t="s">
        <v>17</v>
      </c>
      <c r="E188" s="357" t="s">
        <v>634</v>
      </c>
      <c r="F188" s="403" t="s">
        <v>18</v>
      </c>
      <c r="G188" s="357">
        <v>830</v>
      </c>
      <c r="H188" s="403" t="s">
        <v>496</v>
      </c>
      <c r="I188" s="402"/>
      <c r="J188" s="402">
        <v>225</v>
      </c>
      <c r="K188" s="403" t="s">
        <v>27</v>
      </c>
      <c r="L188" s="359">
        <v>1.5</v>
      </c>
      <c r="M188" s="359">
        <v>1.5</v>
      </c>
      <c r="N188" s="403" t="s">
        <v>26</v>
      </c>
      <c r="O188" s="402"/>
      <c r="P188" s="402">
        <v>225</v>
      </c>
      <c r="Q188" s="403" t="s">
        <v>27</v>
      </c>
      <c r="R188" s="403" t="s">
        <v>1039</v>
      </c>
      <c r="S188" s="348" t="s">
        <v>615</v>
      </c>
      <c r="T188" s="348" t="s">
        <v>968</v>
      </c>
    </row>
    <row r="189" spans="1:20">
      <c r="A189" s="403">
        <v>73</v>
      </c>
      <c r="B189" s="402"/>
      <c r="C189" s="348" t="s">
        <v>47</v>
      </c>
      <c r="D189" s="403" t="s">
        <v>17</v>
      </c>
      <c r="E189" s="357" t="s">
        <v>653</v>
      </c>
      <c r="F189" s="403" t="s">
        <v>18</v>
      </c>
      <c r="G189" s="357" t="s">
        <v>739</v>
      </c>
      <c r="H189" s="403" t="s">
        <v>488</v>
      </c>
      <c r="I189" s="402">
        <v>215</v>
      </c>
      <c r="J189" s="402"/>
      <c r="K189" s="403" t="s">
        <v>27</v>
      </c>
      <c r="L189" s="359">
        <v>1.5</v>
      </c>
      <c r="M189" s="359">
        <v>1.5</v>
      </c>
      <c r="N189" s="403" t="s">
        <v>26</v>
      </c>
      <c r="O189" s="402">
        <v>215</v>
      </c>
      <c r="P189" s="402"/>
      <c r="Q189" s="403" t="s">
        <v>27</v>
      </c>
      <c r="R189" s="403" t="s">
        <v>1039</v>
      </c>
      <c r="S189" s="348" t="s">
        <v>615</v>
      </c>
      <c r="T189" s="348" t="s">
        <v>968</v>
      </c>
    </row>
    <row r="190" spans="1:20">
      <c r="A190" s="403">
        <v>74</v>
      </c>
      <c r="B190" s="402">
        <v>59</v>
      </c>
      <c r="C190" s="348" t="s">
        <v>652</v>
      </c>
      <c r="D190" s="403" t="s">
        <v>17</v>
      </c>
      <c r="E190" s="357" t="s">
        <v>653</v>
      </c>
      <c r="F190" s="403" t="s">
        <v>18</v>
      </c>
      <c r="G190" s="357" t="s">
        <v>1001</v>
      </c>
      <c r="H190" s="403" t="s">
        <v>488</v>
      </c>
      <c r="I190" s="402">
        <v>45</v>
      </c>
      <c r="J190" s="402"/>
      <c r="K190" s="403" t="s">
        <v>27</v>
      </c>
      <c r="L190" s="359">
        <v>5.5</v>
      </c>
      <c r="M190" s="359">
        <v>4</v>
      </c>
      <c r="N190" s="403" t="s">
        <v>30</v>
      </c>
      <c r="O190" s="402">
        <v>45</v>
      </c>
      <c r="P190" s="402"/>
      <c r="Q190" s="403" t="s">
        <v>27</v>
      </c>
      <c r="R190" s="403" t="s">
        <v>1039</v>
      </c>
      <c r="S190" s="348" t="s">
        <v>615</v>
      </c>
      <c r="T190" s="348" t="s">
        <v>968</v>
      </c>
    </row>
    <row r="191" spans="1:20">
      <c r="A191" s="403">
        <v>75</v>
      </c>
      <c r="B191" s="402"/>
      <c r="C191" s="348" t="s">
        <v>47</v>
      </c>
      <c r="D191" s="403" t="s">
        <v>17</v>
      </c>
      <c r="E191" s="357" t="s">
        <v>653</v>
      </c>
      <c r="F191" s="403" t="s">
        <v>18</v>
      </c>
      <c r="G191" s="357" t="s">
        <v>1002</v>
      </c>
      <c r="H191" s="403" t="s">
        <v>496</v>
      </c>
      <c r="I191" s="402"/>
      <c r="J191" s="402">
        <v>256</v>
      </c>
      <c r="K191" s="403" t="s">
        <v>27</v>
      </c>
      <c r="L191" s="359">
        <v>3.5</v>
      </c>
      <c r="M191" s="359">
        <v>1.5</v>
      </c>
      <c r="N191" s="403" t="s">
        <v>26</v>
      </c>
      <c r="O191" s="402"/>
      <c r="P191" s="402">
        <v>256</v>
      </c>
      <c r="Q191" s="403" t="s">
        <v>27</v>
      </c>
      <c r="R191" s="403" t="s">
        <v>1039</v>
      </c>
      <c r="S191" s="348" t="s">
        <v>615</v>
      </c>
      <c r="T191" s="348" t="s">
        <v>968</v>
      </c>
    </row>
    <row r="192" spans="1:20">
      <c r="A192" s="403">
        <v>76</v>
      </c>
      <c r="B192" s="402"/>
      <c r="C192" s="348" t="s">
        <v>998</v>
      </c>
      <c r="D192" s="403" t="s">
        <v>17</v>
      </c>
      <c r="E192" s="357" t="s">
        <v>653</v>
      </c>
      <c r="F192" s="403" t="s">
        <v>18</v>
      </c>
      <c r="G192" s="357">
        <v>211</v>
      </c>
      <c r="H192" s="403" t="s">
        <v>488</v>
      </c>
      <c r="I192" s="402">
        <v>140</v>
      </c>
      <c r="J192" s="402"/>
      <c r="K192" s="403"/>
      <c r="L192" s="359"/>
      <c r="M192" s="359"/>
      <c r="N192" s="403"/>
      <c r="O192" s="402">
        <v>140</v>
      </c>
      <c r="P192" s="402"/>
      <c r="Q192" s="403" t="s">
        <v>27</v>
      </c>
      <c r="R192" s="403" t="s">
        <v>1039</v>
      </c>
      <c r="S192" s="348" t="s">
        <v>615</v>
      </c>
      <c r="T192" s="348" t="s">
        <v>968</v>
      </c>
    </row>
    <row r="193" spans="1:20">
      <c r="A193" s="403">
        <v>77</v>
      </c>
      <c r="B193" s="402"/>
      <c r="C193" s="348" t="s">
        <v>998</v>
      </c>
      <c r="D193" s="403" t="s">
        <v>17</v>
      </c>
      <c r="E193" s="357" t="s">
        <v>653</v>
      </c>
      <c r="F193" s="403" t="s">
        <v>18</v>
      </c>
      <c r="G193" s="357">
        <v>464</v>
      </c>
      <c r="H193" s="403" t="s">
        <v>488</v>
      </c>
      <c r="I193" s="402">
        <v>253</v>
      </c>
      <c r="J193" s="402"/>
      <c r="K193" s="403"/>
      <c r="L193" s="359"/>
      <c r="M193" s="359"/>
      <c r="N193" s="403"/>
      <c r="O193" s="402">
        <v>253</v>
      </c>
      <c r="P193" s="402"/>
      <c r="Q193" s="403" t="s">
        <v>27</v>
      </c>
      <c r="R193" s="634" t="s">
        <v>1040</v>
      </c>
      <c r="S193" s="348" t="s">
        <v>615</v>
      </c>
      <c r="T193" s="348" t="s">
        <v>968</v>
      </c>
    </row>
    <row r="194" spans="1:20">
      <c r="A194" s="403">
        <v>78</v>
      </c>
      <c r="B194" s="402"/>
      <c r="C194" s="348" t="s">
        <v>998</v>
      </c>
      <c r="D194" s="403" t="s">
        <v>17</v>
      </c>
      <c r="E194" s="357" t="s">
        <v>653</v>
      </c>
      <c r="F194" s="403" t="s">
        <v>18</v>
      </c>
      <c r="G194" s="357">
        <v>464</v>
      </c>
      <c r="H194" s="403" t="s">
        <v>496</v>
      </c>
      <c r="I194" s="402"/>
      <c r="J194" s="402">
        <v>378</v>
      </c>
      <c r="K194" s="403"/>
      <c r="L194" s="359"/>
      <c r="M194" s="359"/>
      <c r="N194" s="403"/>
      <c r="O194" s="402"/>
      <c r="P194" s="402">
        <v>378</v>
      </c>
      <c r="Q194" s="403" t="s">
        <v>27</v>
      </c>
      <c r="R194" s="634"/>
      <c r="S194" s="348" t="s">
        <v>615</v>
      </c>
      <c r="T194" s="348" t="s">
        <v>968</v>
      </c>
    </row>
    <row r="195" spans="1:20">
      <c r="A195" s="403">
        <v>79</v>
      </c>
      <c r="B195" s="402"/>
      <c r="C195" s="348" t="s">
        <v>998</v>
      </c>
      <c r="D195" s="403" t="s">
        <v>17</v>
      </c>
      <c r="E195" s="357" t="s">
        <v>653</v>
      </c>
      <c r="F195" s="403" t="s">
        <v>18</v>
      </c>
      <c r="G195" s="357">
        <v>776</v>
      </c>
      <c r="H195" s="403" t="s">
        <v>488</v>
      </c>
      <c r="I195" s="402">
        <v>312</v>
      </c>
      <c r="J195" s="402"/>
      <c r="K195" s="403"/>
      <c r="L195" s="359"/>
      <c r="M195" s="359"/>
      <c r="N195" s="403"/>
      <c r="O195" s="402">
        <v>312</v>
      </c>
      <c r="P195" s="402"/>
      <c r="Q195" s="403" t="s">
        <v>27</v>
      </c>
      <c r="R195" s="403" t="s">
        <v>1039</v>
      </c>
      <c r="S195" s="348" t="s">
        <v>615</v>
      </c>
      <c r="T195" s="348" t="s">
        <v>968</v>
      </c>
    </row>
    <row r="196" spans="1:20">
      <c r="A196" s="403">
        <v>80</v>
      </c>
      <c r="B196" s="402"/>
      <c r="C196" s="348" t="s">
        <v>998</v>
      </c>
      <c r="D196" s="403" t="s">
        <v>17</v>
      </c>
      <c r="E196" s="357" t="s">
        <v>653</v>
      </c>
      <c r="F196" s="403" t="s">
        <v>18</v>
      </c>
      <c r="G196" s="357">
        <v>846</v>
      </c>
      <c r="H196" s="403" t="s">
        <v>488</v>
      </c>
      <c r="I196" s="402">
        <v>70</v>
      </c>
      <c r="J196" s="402"/>
      <c r="K196" s="403"/>
      <c r="L196" s="359"/>
      <c r="M196" s="359"/>
      <c r="N196" s="403"/>
      <c r="O196" s="402">
        <v>70</v>
      </c>
      <c r="P196" s="402"/>
      <c r="Q196" s="403" t="s">
        <v>27</v>
      </c>
      <c r="R196" s="634" t="s">
        <v>1040</v>
      </c>
      <c r="S196" s="348" t="s">
        <v>658</v>
      </c>
      <c r="T196" s="348" t="s">
        <v>968</v>
      </c>
    </row>
    <row r="197" spans="1:20">
      <c r="A197" s="403">
        <v>81</v>
      </c>
      <c r="B197" s="402">
        <v>63</v>
      </c>
      <c r="C197" s="348" t="s">
        <v>47</v>
      </c>
      <c r="D197" s="403" t="s">
        <v>17</v>
      </c>
      <c r="E197" s="357" t="s">
        <v>653</v>
      </c>
      <c r="F197" s="403" t="s">
        <v>18</v>
      </c>
      <c r="G197" s="357">
        <v>846</v>
      </c>
      <c r="H197" s="403" t="s">
        <v>496</v>
      </c>
      <c r="I197" s="402"/>
      <c r="J197" s="402">
        <v>382</v>
      </c>
      <c r="K197" s="403" t="s">
        <v>27</v>
      </c>
      <c r="L197" s="359">
        <v>2.5</v>
      </c>
      <c r="M197" s="359">
        <v>2.5</v>
      </c>
      <c r="N197" s="403" t="s">
        <v>26</v>
      </c>
      <c r="O197" s="402"/>
      <c r="P197" s="402">
        <v>382</v>
      </c>
      <c r="Q197" s="403" t="s">
        <v>27</v>
      </c>
      <c r="R197" s="634"/>
      <c r="S197" s="348" t="s">
        <v>658</v>
      </c>
      <c r="T197" s="348" t="s">
        <v>968</v>
      </c>
    </row>
    <row r="198" spans="1:20">
      <c r="A198" s="403">
        <v>82</v>
      </c>
      <c r="B198" s="402">
        <v>69</v>
      </c>
      <c r="C198" s="348" t="s">
        <v>662</v>
      </c>
      <c r="D198" s="403" t="s">
        <v>17</v>
      </c>
      <c r="E198" s="403">
        <v>11</v>
      </c>
      <c r="F198" s="403" t="s">
        <v>18</v>
      </c>
      <c r="G198" s="403">
        <v>289</v>
      </c>
      <c r="H198" s="403" t="s">
        <v>488</v>
      </c>
      <c r="I198" s="402">
        <v>993</v>
      </c>
      <c r="J198" s="402"/>
      <c r="K198" s="403" t="s">
        <v>27</v>
      </c>
      <c r="L198" s="359">
        <v>6.5</v>
      </c>
      <c r="M198" s="359">
        <v>5.2</v>
      </c>
      <c r="N198" s="403" t="s">
        <v>30</v>
      </c>
      <c r="O198" s="402">
        <v>1443</v>
      </c>
      <c r="P198" s="402"/>
      <c r="Q198" s="403" t="s">
        <v>27</v>
      </c>
      <c r="R198" s="403" t="s">
        <v>1039</v>
      </c>
      <c r="S198" s="348" t="s">
        <v>658</v>
      </c>
      <c r="T198" s="348" t="s">
        <v>967</v>
      </c>
    </row>
    <row r="199" spans="1:20">
      <c r="A199" s="403">
        <v>83</v>
      </c>
      <c r="B199" s="402">
        <v>71</v>
      </c>
      <c r="C199" s="348" t="s">
        <v>659</v>
      </c>
      <c r="D199" s="403" t="s">
        <v>17</v>
      </c>
      <c r="E199" s="403">
        <v>11</v>
      </c>
      <c r="F199" s="403" t="s">
        <v>18</v>
      </c>
      <c r="G199" s="403">
        <v>604</v>
      </c>
      <c r="H199" s="403" t="s">
        <v>496</v>
      </c>
      <c r="I199" s="402"/>
      <c r="J199" s="402">
        <v>260</v>
      </c>
      <c r="K199" s="403" t="s">
        <v>27</v>
      </c>
      <c r="L199" s="359">
        <v>3.5</v>
      </c>
      <c r="M199" s="359">
        <v>1.5</v>
      </c>
      <c r="N199" s="403" t="s">
        <v>26</v>
      </c>
      <c r="O199" s="402"/>
      <c r="P199" s="402">
        <v>1758</v>
      </c>
      <c r="Q199" s="403" t="s">
        <v>27</v>
      </c>
      <c r="R199" s="403" t="s">
        <v>1039</v>
      </c>
      <c r="S199" s="348" t="s">
        <v>658</v>
      </c>
      <c r="T199" s="348" t="s">
        <v>968</v>
      </c>
    </row>
    <row r="200" spans="1:20">
      <c r="A200" s="403">
        <v>84</v>
      </c>
      <c r="B200" s="402">
        <v>74</v>
      </c>
      <c r="C200" s="348" t="s">
        <v>993</v>
      </c>
      <c r="D200" s="403" t="s">
        <v>17</v>
      </c>
      <c r="E200" s="403">
        <v>12</v>
      </c>
      <c r="F200" s="403" t="s">
        <v>18</v>
      </c>
      <c r="G200" s="357">
        <v>690</v>
      </c>
      <c r="H200" s="403" t="s">
        <v>488</v>
      </c>
      <c r="I200" s="402">
        <v>285</v>
      </c>
      <c r="J200" s="402"/>
      <c r="K200" s="403" t="s">
        <v>27</v>
      </c>
      <c r="L200" s="359">
        <v>5.5</v>
      </c>
      <c r="M200" s="359">
        <v>3</v>
      </c>
      <c r="N200" s="403" t="s">
        <v>48</v>
      </c>
      <c r="O200" s="348">
        <v>1401</v>
      </c>
      <c r="P200" s="348"/>
      <c r="Q200" s="403" t="s">
        <v>27</v>
      </c>
      <c r="R200" s="403" t="s">
        <v>1039</v>
      </c>
      <c r="S200" s="348" t="s">
        <v>658</v>
      </c>
      <c r="T200" s="348" t="s">
        <v>967</v>
      </c>
    </row>
    <row r="201" spans="1:20">
      <c r="A201" s="403">
        <v>85</v>
      </c>
      <c r="B201" s="402">
        <v>80</v>
      </c>
      <c r="C201" s="348" t="s">
        <v>673</v>
      </c>
      <c r="D201" s="403" t="s">
        <v>17</v>
      </c>
      <c r="E201" s="403">
        <v>13</v>
      </c>
      <c r="F201" s="403" t="s">
        <v>18</v>
      </c>
      <c r="G201" s="357">
        <v>568</v>
      </c>
      <c r="H201" s="403" t="s">
        <v>496</v>
      </c>
      <c r="I201" s="402"/>
      <c r="J201" s="402">
        <v>108</v>
      </c>
      <c r="K201" s="403" t="s">
        <v>27</v>
      </c>
      <c r="L201" s="359">
        <v>6.5</v>
      </c>
      <c r="M201" s="359">
        <v>5.5</v>
      </c>
      <c r="N201" s="403" t="s">
        <v>30</v>
      </c>
      <c r="O201" s="402"/>
      <c r="P201" s="402">
        <v>1964</v>
      </c>
      <c r="Q201" s="403" t="s">
        <v>27</v>
      </c>
      <c r="R201" s="403" t="s">
        <v>1039</v>
      </c>
      <c r="S201" s="348" t="s">
        <v>658</v>
      </c>
      <c r="T201" s="348" t="s">
        <v>967</v>
      </c>
    </row>
    <row r="202" spans="1:20">
      <c r="A202" s="403">
        <v>86</v>
      </c>
      <c r="B202" s="402">
        <v>87</v>
      </c>
      <c r="C202" s="348" t="s">
        <v>1037</v>
      </c>
      <c r="D202" s="403" t="s">
        <v>17</v>
      </c>
      <c r="E202" s="403">
        <v>14</v>
      </c>
      <c r="F202" s="403" t="s">
        <v>18</v>
      </c>
      <c r="G202" s="357">
        <v>700</v>
      </c>
      <c r="H202" s="403" t="s">
        <v>488</v>
      </c>
      <c r="I202" s="402">
        <v>94</v>
      </c>
      <c r="J202" s="402"/>
      <c r="K202" s="403" t="s">
        <v>27</v>
      </c>
      <c r="L202" s="359">
        <v>3.5</v>
      </c>
      <c r="M202" s="359">
        <v>1.5</v>
      </c>
      <c r="N202" s="403" t="s">
        <v>26</v>
      </c>
      <c r="O202" s="402">
        <v>2010</v>
      </c>
      <c r="P202" s="348"/>
      <c r="Q202" s="403" t="s">
        <v>27</v>
      </c>
      <c r="R202" s="403" t="s">
        <v>1039</v>
      </c>
      <c r="S202" s="348" t="s">
        <v>681</v>
      </c>
      <c r="T202" s="348" t="s">
        <v>967</v>
      </c>
    </row>
    <row r="203" spans="1:20">
      <c r="A203" s="403">
        <v>87</v>
      </c>
      <c r="B203" s="402">
        <v>88</v>
      </c>
      <c r="C203" s="348" t="s">
        <v>682</v>
      </c>
      <c r="D203" s="403" t="s">
        <v>17</v>
      </c>
      <c r="E203" s="403">
        <v>14</v>
      </c>
      <c r="F203" s="403" t="s">
        <v>18</v>
      </c>
      <c r="G203" s="357">
        <v>870</v>
      </c>
      <c r="H203" s="403" t="s">
        <v>488</v>
      </c>
      <c r="I203" s="402">
        <v>170</v>
      </c>
      <c r="J203" s="402"/>
      <c r="K203" s="403" t="s">
        <v>27</v>
      </c>
      <c r="L203" s="359">
        <v>5.5</v>
      </c>
      <c r="M203" s="359">
        <v>3.5</v>
      </c>
      <c r="N203" s="403" t="s">
        <v>48</v>
      </c>
      <c r="O203" s="402">
        <v>170</v>
      </c>
      <c r="P203" s="348"/>
      <c r="Q203" s="403" t="s">
        <v>27</v>
      </c>
      <c r="R203" s="403" t="s">
        <v>1039</v>
      </c>
      <c r="S203" s="348" t="s">
        <v>681</v>
      </c>
      <c r="T203" s="348" t="s">
        <v>967</v>
      </c>
    </row>
    <row r="204" spans="1:20">
      <c r="A204" s="403">
        <v>88</v>
      </c>
      <c r="B204" s="402">
        <v>90</v>
      </c>
      <c r="C204" s="348" t="s">
        <v>686</v>
      </c>
      <c r="D204" s="403" t="s">
        <v>17</v>
      </c>
      <c r="E204" s="357">
        <v>15</v>
      </c>
      <c r="F204" s="403" t="s">
        <v>18</v>
      </c>
      <c r="G204" s="357">
        <v>287</v>
      </c>
      <c r="H204" s="403" t="s">
        <v>488</v>
      </c>
      <c r="I204" s="402">
        <v>417</v>
      </c>
      <c r="J204" s="402"/>
      <c r="K204" s="403" t="s">
        <v>27</v>
      </c>
      <c r="L204" s="359">
        <v>5.5</v>
      </c>
      <c r="M204" s="359">
        <v>3.5</v>
      </c>
      <c r="N204" s="403" t="s">
        <v>30</v>
      </c>
      <c r="O204" s="402">
        <v>417</v>
      </c>
      <c r="P204" s="402"/>
      <c r="Q204" s="403" t="s">
        <v>27</v>
      </c>
      <c r="R204" s="403" t="s">
        <v>1039</v>
      </c>
      <c r="S204" s="348" t="s">
        <v>681</v>
      </c>
      <c r="T204" s="348" t="s">
        <v>967</v>
      </c>
    </row>
    <row r="205" spans="1:20">
      <c r="A205" s="403">
        <v>89</v>
      </c>
      <c r="B205" s="402"/>
      <c r="C205" s="348" t="s">
        <v>933</v>
      </c>
      <c r="D205" s="403" t="s">
        <v>17</v>
      </c>
      <c r="E205" s="357">
        <v>15</v>
      </c>
      <c r="F205" s="403" t="s">
        <v>18</v>
      </c>
      <c r="G205" s="357">
        <v>242</v>
      </c>
      <c r="H205" s="403" t="s">
        <v>496</v>
      </c>
      <c r="I205" s="402"/>
      <c r="J205" s="402"/>
      <c r="K205" s="403"/>
      <c r="L205" s="359"/>
      <c r="M205" s="359"/>
      <c r="N205" s="403"/>
      <c r="O205" s="402"/>
      <c r="P205" s="402">
        <v>1674</v>
      </c>
      <c r="Q205" s="403" t="s">
        <v>27</v>
      </c>
      <c r="R205" s="403" t="s">
        <v>1039</v>
      </c>
      <c r="S205" s="348" t="s">
        <v>685</v>
      </c>
      <c r="T205" s="348" t="s">
        <v>1043</v>
      </c>
    </row>
    <row r="206" spans="1:20">
      <c r="A206" s="403">
        <v>90</v>
      </c>
      <c r="B206" s="402">
        <v>95</v>
      </c>
      <c r="C206" s="348" t="s">
        <v>994</v>
      </c>
      <c r="D206" s="403" t="s">
        <v>17</v>
      </c>
      <c r="E206" s="403">
        <v>16</v>
      </c>
      <c r="F206" s="403" t="s">
        <v>18</v>
      </c>
      <c r="G206" s="403">
        <v>875</v>
      </c>
      <c r="H206" s="403" t="s">
        <v>488</v>
      </c>
      <c r="I206" s="402">
        <v>1588</v>
      </c>
      <c r="J206" s="402"/>
      <c r="K206" s="403" t="s">
        <v>27</v>
      </c>
      <c r="L206" s="359">
        <v>5.5</v>
      </c>
      <c r="M206" s="359">
        <v>3.5</v>
      </c>
      <c r="N206" s="403" t="s">
        <v>48</v>
      </c>
      <c r="O206" s="348">
        <v>1588</v>
      </c>
      <c r="P206" s="348"/>
      <c r="Q206" s="403" t="s">
        <v>27</v>
      </c>
      <c r="R206" s="403" t="s">
        <v>1039</v>
      </c>
      <c r="S206" s="348" t="s">
        <v>681</v>
      </c>
      <c r="T206" s="348" t="s">
        <v>967</v>
      </c>
    </row>
    <row r="207" spans="1:20">
      <c r="A207" s="403">
        <v>91</v>
      </c>
      <c r="B207" s="402">
        <v>96</v>
      </c>
      <c r="C207" s="348" t="s">
        <v>691</v>
      </c>
      <c r="D207" s="403" t="s">
        <v>17</v>
      </c>
      <c r="E207" s="403">
        <v>17</v>
      </c>
      <c r="F207" s="403" t="s">
        <v>18</v>
      </c>
      <c r="G207" s="403">
        <v>127</v>
      </c>
      <c r="H207" s="403" t="s">
        <v>496</v>
      </c>
      <c r="I207" s="402"/>
      <c r="J207" s="402">
        <v>372</v>
      </c>
      <c r="K207" s="403" t="s">
        <v>27</v>
      </c>
      <c r="L207" s="359">
        <v>7.5</v>
      </c>
      <c r="M207" s="359">
        <v>5.5</v>
      </c>
      <c r="N207" s="403" t="s">
        <v>30</v>
      </c>
      <c r="O207" s="402"/>
      <c r="P207" s="402">
        <v>1885</v>
      </c>
      <c r="Q207" s="403" t="s">
        <v>27</v>
      </c>
      <c r="R207" s="403" t="s">
        <v>1039</v>
      </c>
      <c r="S207" s="348" t="s">
        <v>685</v>
      </c>
      <c r="T207" s="348" t="s">
        <v>967</v>
      </c>
    </row>
    <row r="208" spans="1:20">
      <c r="A208" s="403">
        <v>92</v>
      </c>
      <c r="B208" s="402"/>
      <c r="C208" s="348" t="s">
        <v>1012</v>
      </c>
      <c r="D208" s="403" t="s">
        <v>17</v>
      </c>
      <c r="E208" s="357">
        <v>18</v>
      </c>
      <c r="F208" s="403" t="s">
        <v>18</v>
      </c>
      <c r="G208" s="357">
        <v>560</v>
      </c>
      <c r="H208" s="403" t="s">
        <v>488</v>
      </c>
      <c r="I208" s="402">
        <v>1685</v>
      </c>
      <c r="J208" s="402"/>
      <c r="K208" s="403" t="s">
        <v>27</v>
      </c>
      <c r="L208" s="359">
        <v>3.5</v>
      </c>
      <c r="M208" s="359">
        <v>1.5</v>
      </c>
      <c r="N208" s="403" t="s">
        <v>26</v>
      </c>
      <c r="O208" s="402">
        <v>1685</v>
      </c>
      <c r="P208" s="402"/>
      <c r="Q208" s="403" t="s">
        <v>27</v>
      </c>
      <c r="R208" s="403" t="s">
        <v>1039</v>
      </c>
      <c r="S208" s="348" t="s">
        <v>695</v>
      </c>
      <c r="T208" s="348" t="s">
        <v>967</v>
      </c>
    </row>
    <row r="209" spans="1:20">
      <c r="A209" s="403">
        <v>93</v>
      </c>
      <c r="B209" s="402">
        <v>98</v>
      </c>
      <c r="C209" s="348" t="s">
        <v>696</v>
      </c>
      <c r="D209" s="403" t="s">
        <v>17</v>
      </c>
      <c r="E209" s="403">
        <v>19</v>
      </c>
      <c r="F209" s="403" t="s">
        <v>18</v>
      </c>
      <c r="G209" s="403">
        <v>231</v>
      </c>
      <c r="H209" s="403" t="s">
        <v>496</v>
      </c>
      <c r="I209" s="402"/>
      <c r="J209" s="402">
        <v>686</v>
      </c>
      <c r="K209" s="403" t="s">
        <v>27</v>
      </c>
      <c r="L209" s="359">
        <v>3.5</v>
      </c>
      <c r="M209" s="359">
        <v>1.5</v>
      </c>
      <c r="N209" s="403" t="s">
        <v>26</v>
      </c>
      <c r="O209" s="402"/>
      <c r="P209" s="402">
        <v>2104</v>
      </c>
      <c r="Q209" s="403" t="s">
        <v>27</v>
      </c>
      <c r="R209" s="403" t="s">
        <v>1039</v>
      </c>
      <c r="S209" s="348" t="s">
        <v>685</v>
      </c>
      <c r="T209" s="348" t="s">
        <v>968</v>
      </c>
    </row>
    <row r="210" spans="1:20">
      <c r="A210" s="403">
        <v>94</v>
      </c>
      <c r="B210" s="402">
        <v>101</v>
      </c>
      <c r="C210" s="348" t="s">
        <v>699</v>
      </c>
      <c r="D210" s="403" t="s">
        <v>17</v>
      </c>
      <c r="E210" s="357">
        <v>19</v>
      </c>
      <c r="F210" s="403" t="s">
        <v>18</v>
      </c>
      <c r="G210" s="357">
        <v>839</v>
      </c>
      <c r="H210" s="403" t="s">
        <v>488</v>
      </c>
      <c r="I210" s="402">
        <v>1279</v>
      </c>
      <c r="J210" s="402"/>
      <c r="K210" s="403" t="s">
        <v>27</v>
      </c>
      <c r="L210" s="359">
        <v>5.5</v>
      </c>
      <c r="M210" s="359">
        <v>3.5</v>
      </c>
      <c r="N210" s="403" t="s">
        <v>30</v>
      </c>
      <c r="O210" s="402">
        <v>1279</v>
      </c>
      <c r="P210" s="402"/>
      <c r="Q210" s="403" t="s">
        <v>27</v>
      </c>
      <c r="R210" s="403" t="s">
        <v>1039</v>
      </c>
      <c r="S210" s="348" t="s">
        <v>695</v>
      </c>
      <c r="T210" s="348" t="s">
        <v>967</v>
      </c>
    </row>
    <row r="211" spans="1:20">
      <c r="A211" s="403">
        <v>95</v>
      </c>
      <c r="B211" s="402">
        <v>104</v>
      </c>
      <c r="C211" s="348" t="s">
        <v>1003</v>
      </c>
      <c r="D211" s="403" t="s">
        <v>17</v>
      </c>
      <c r="E211" s="357">
        <v>21</v>
      </c>
      <c r="F211" s="403" t="s">
        <v>18</v>
      </c>
      <c r="G211" s="357">
        <v>152</v>
      </c>
      <c r="H211" s="403" t="s">
        <v>488</v>
      </c>
      <c r="I211" s="402">
        <v>1313</v>
      </c>
      <c r="J211" s="402"/>
      <c r="K211" s="403" t="s">
        <v>27</v>
      </c>
      <c r="L211" s="359">
        <v>3.5</v>
      </c>
      <c r="M211" s="359">
        <v>3.5</v>
      </c>
      <c r="N211" s="403" t="s">
        <v>26</v>
      </c>
      <c r="O211" s="402">
        <v>1313</v>
      </c>
      <c r="P211" s="402"/>
      <c r="Q211" s="403" t="s">
        <v>27</v>
      </c>
      <c r="R211" s="403" t="s">
        <v>1039</v>
      </c>
      <c r="S211" s="348" t="s">
        <v>695</v>
      </c>
      <c r="T211" s="348" t="s">
        <v>967</v>
      </c>
    </row>
    <row r="212" spans="1:20">
      <c r="A212" s="403">
        <v>96</v>
      </c>
      <c r="B212" s="402">
        <v>105</v>
      </c>
      <c r="C212" s="348" t="s">
        <v>705</v>
      </c>
      <c r="D212" s="403" t="s">
        <v>17</v>
      </c>
      <c r="E212" s="357">
        <v>21</v>
      </c>
      <c r="F212" s="403" t="s">
        <v>18</v>
      </c>
      <c r="G212" s="357">
        <v>195</v>
      </c>
      <c r="H212" s="403" t="s">
        <v>496</v>
      </c>
      <c r="I212" s="402"/>
      <c r="J212" s="402">
        <v>1964</v>
      </c>
      <c r="K212" s="403" t="s">
        <v>27</v>
      </c>
      <c r="L212" s="359">
        <v>5.5</v>
      </c>
      <c r="M212" s="359">
        <v>3.5</v>
      </c>
      <c r="N212" s="403" t="s">
        <v>48</v>
      </c>
      <c r="O212" s="402"/>
      <c r="P212" s="402">
        <v>1964</v>
      </c>
      <c r="Q212" s="403" t="s">
        <v>27</v>
      </c>
      <c r="R212" s="403" t="s">
        <v>1039</v>
      </c>
      <c r="S212" s="348" t="s">
        <v>685</v>
      </c>
      <c r="T212" s="348" t="s">
        <v>967</v>
      </c>
    </row>
    <row r="213" spans="1:20">
      <c r="A213" s="403">
        <v>97</v>
      </c>
      <c r="B213" s="402">
        <v>112</v>
      </c>
      <c r="C213" s="348" t="s">
        <v>715</v>
      </c>
      <c r="D213" s="403" t="s">
        <v>17</v>
      </c>
      <c r="E213" s="403">
        <v>21</v>
      </c>
      <c r="F213" s="403" t="s">
        <v>18</v>
      </c>
      <c r="G213" s="357">
        <v>858</v>
      </c>
      <c r="H213" s="403" t="s">
        <v>514</v>
      </c>
      <c r="I213" s="402">
        <v>528</v>
      </c>
      <c r="J213" s="402">
        <v>528</v>
      </c>
      <c r="K213" s="403" t="s">
        <v>27</v>
      </c>
      <c r="L213" s="359">
        <v>6.5</v>
      </c>
      <c r="M213" s="359">
        <v>5.5</v>
      </c>
      <c r="N213" s="403" t="s">
        <v>30</v>
      </c>
      <c r="O213" s="402">
        <v>706</v>
      </c>
      <c r="P213" s="402">
        <v>663</v>
      </c>
      <c r="Q213" s="403" t="s">
        <v>27</v>
      </c>
      <c r="R213" s="403" t="s">
        <v>1040</v>
      </c>
      <c r="S213" s="348" t="s">
        <v>713</v>
      </c>
      <c r="T213" s="348" t="s">
        <v>967</v>
      </c>
    </row>
    <row r="214" spans="1:20">
      <c r="A214" s="403">
        <v>98</v>
      </c>
      <c r="B214" s="402">
        <v>117</v>
      </c>
      <c r="C214" s="348" t="s">
        <v>995</v>
      </c>
      <c r="D214" s="403" t="s">
        <v>17</v>
      </c>
      <c r="E214" s="357">
        <v>23</v>
      </c>
      <c r="F214" s="403" t="s">
        <v>18</v>
      </c>
      <c r="G214" s="357">
        <v>300</v>
      </c>
      <c r="H214" s="403" t="s">
        <v>514</v>
      </c>
      <c r="I214" s="402">
        <v>1442</v>
      </c>
      <c r="J214" s="402">
        <v>917</v>
      </c>
      <c r="K214" s="403" t="s">
        <v>27</v>
      </c>
      <c r="L214" s="359">
        <v>5.5</v>
      </c>
      <c r="M214" s="359">
        <v>3.5</v>
      </c>
      <c r="N214" s="403" t="s">
        <v>48</v>
      </c>
      <c r="O214" s="348">
        <v>1442</v>
      </c>
      <c r="P214" s="348">
        <v>1442</v>
      </c>
      <c r="Q214" s="403" t="s">
        <v>27</v>
      </c>
      <c r="R214" s="403" t="s">
        <v>1040</v>
      </c>
      <c r="S214" s="348" t="s">
        <v>713</v>
      </c>
      <c r="T214" s="348" t="s">
        <v>967</v>
      </c>
    </row>
    <row r="215" spans="1:20">
      <c r="A215" s="403">
        <v>99</v>
      </c>
      <c r="B215" s="402">
        <v>120</v>
      </c>
      <c r="C215" s="348" t="s">
        <v>728</v>
      </c>
      <c r="D215" s="403" t="s">
        <v>17</v>
      </c>
      <c r="E215" s="357">
        <v>23</v>
      </c>
      <c r="F215" s="403" t="s">
        <v>18</v>
      </c>
      <c r="G215" s="357">
        <v>650</v>
      </c>
      <c r="H215" s="403" t="s">
        <v>496</v>
      </c>
      <c r="I215" s="402"/>
      <c r="J215" s="402">
        <v>196</v>
      </c>
      <c r="K215" s="403" t="s">
        <v>27</v>
      </c>
      <c r="L215" s="359">
        <v>5.5</v>
      </c>
      <c r="M215" s="359">
        <v>3.5</v>
      </c>
      <c r="N215" s="403" t="s">
        <v>30</v>
      </c>
      <c r="O215" s="348"/>
      <c r="P215" s="348">
        <v>350</v>
      </c>
      <c r="Q215" s="403" t="s">
        <v>27</v>
      </c>
      <c r="R215" s="403" t="s">
        <v>1039</v>
      </c>
      <c r="S215" s="348" t="s">
        <v>725</v>
      </c>
      <c r="T215" s="348" t="s">
        <v>967</v>
      </c>
    </row>
    <row r="216" spans="1:20">
      <c r="A216" s="403">
        <v>100</v>
      </c>
      <c r="B216" s="402">
        <v>122</v>
      </c>
      <c r="C216" s="348" t="s">
        <v>729</v>
      </c>
      <c r="D216" s="403" t="s">
        <v>17</v>
      </c>
      <c r="E216" s="357">
        <v>23</v>
      </c>
      <c r="F216" s="403" t="s">
        <v>18</v>
      </c>
      <c r="G216" s="357">
        <v>761</v>
      </c>
      <c r="H216" s="403" t="s">
        <v>488</v>
      </c>
      <c r="I216" s="402">
        <v>307</v>
      </c>
      <c r="J216" s="402"/>
      <c r="K216" s="403" t="s">
        <v>27</v>
      </c>
      <c r="L216" s="359">
        <v>6.5</v>
      </c>
      <c r="M216" s="359">
        <v>5.5</v>
      </c>
      <c r="N216" s="403" t="s">
        <v>30</v>
      </c>
      <c r="O216" s="402">
        <v>461</v>
      </c>
      <c r="P216" s="402"/>
      <c r="Q216" s="403" t="s">
        <v>27</v>
      </c>
      <c r="R216" s="403" t="s">
        <v>1039</v>
      </c>
      <c r="S216" s="348" t="s">
        <v>725</v>
      </c>
      <c r="T216" s="348" t="s">
        <v>967</v>
      </c>
    </row>
    <row r="217" spans="1:20">
      <c r="A217" s="403">
        <v>101</v>
      </c>
      <c r="B217" s="402">
        <v>123</v>
      </c>
      <c r="C217" s="348" t="s">
        <v>730</v>
      </c>
      <c r="D217" s="403" t="s">
        <v>17</v>
      </c>
      <c r="E217" s="357">
        <v>24</v>
      </c>
      <c r="F217" s="403" t="s">
        <v>18</v>
      </c>
      <c r="G217" s="357">
        <v>550</v>
      </c>
      <c r="H217" s="403" t="s">
        <v>496</v>
      </c>
      <c r="I217" s="402"/>
      <c r="J217" s="402">
        <v>871</v>
      </c>
      <c r="K217" s="403" t="s">
        <v>27</v>
      </c>
      <c r="L217" s="359">
        <v>5.5</v>
      </c>
      <c r="M217" s="359">
        <v>3.5</v>
      </c>
      <c r="N217" s="403" t="s">
        <v>30</v>
      </c>
      <c r="O217" s="402"/>
      <c r="P217" s="402">
        <v>900</v>
      </c>
      <c r="Q217" s="403" t="s">
        <v>27</v>
      </c>
      <c r="R217" s="403" t="s">
        <v>1039</v>
      </c>
      <c r="S217" s="348" t="s">
        <v>725</v>
      </c>
      <c r="T217" s="348" t="s">
        <v>967</v>
      </c>
    </row>
    <row r="218" spans="1:20">
      <c r="A218" s="403">
        <v>102</v>
      </c>
      <c r="B218" s="402">
        <v>125</v>
      </c>
      <c r="C218" s="348" t="s">
        <v>996</v>
      </c>
      <c r="D218" s="403" t="s">
        <v>17</v>
      </c>
      <c r="E218" s="357">
        <v>24</v>
      </c>
      <c r="F218" s="403" t="s">
        <v>18</v>
      </c>
      <c r="G218" s="357">
        <v>900</v>
      </c>
      <c r="H218" s="403" t="s">
        <v>488</v>
      </c>
      <c r="I218" s="402">
        <v>1139</v>
      </c>
      <c r="J218" s="402"/>
      <c r="K218" s="403" t="s">
        <v>27</v>
      </c>
      <c r="L218" s="359">
        <v>5.5</v>
      </c>
      <c r="M218" s="359">
        <v>3.5</v>
      </c>
      <c r="N218" s="403" t="s">
        <v>30</v>
      </c>
      <c r="O218" s="348">
        <v>1139</v>
      </c>
      <c r="P218" s="348"/>
      <c r="Q218" s="403" t="s">
        <v>27</v>
      </c>
      <c r="R218" s="403" t="s">
        <v>1039</v>
      </c>
      <c r="S218" s="348" t="s">
        <v>725</v>
      </c>
      <c r="T218" s="348" t="s">
        <v>967</v>
      </c>
    </row>
    <row r="219" spans="1:20">
      <c r="A219" s="403">
        <v>103</v>
      </c>
      <c r="B219" s="402">
        <v>128</v>
      </c>
      <c r="C219" s="348" t="s">
        <v>735</v>
      </c>
      <c r="D219" s="403" t="s">
        <v>17</v>
      </c>
      <c r="E219" s="357">
        <v>25</v>
      </c>
      <c r="F219" s="403" t="s">
        <v>18</v>
      </c>
      <c r="G219" s="357">
        <v>900</v>
      </c>
      <c r="H219" s="403" t="s">
        <v>496</v>
      </c>
      <c r="I219" s="402"/>
      <c r="J219" s="402">
        <v>1095</v>
      </c>
      <c r="K219" s="403" t="s">
        <v>27</v>
      </c>
      <c r="L219" s="359">
        <v>5.5</v>
      </c>
      <c r="M219" s="359">
        <v>3.5</v>
      </c>
      <c r="N219" s="403" t="s">
        <v>30</v>
      </c>
      <c r="O219" s="348"/>
      <c r="P219" s="348">
        <v>1350</v>
      </c>
      <c r="Q219" s="403" t="s">
        <v>27</v>
      </c>
      <c r="R219" s="403" t="s">
        <v>1039</v>
      </c>
      <c r="S219" s="348" t="s">
        <v>725</v>
      </c>
      <c r="T219" s="348" t="s">
        <v>967</v>
      </c>
    </row>
    <row r="220" spans="1:20">
      <c r="A220" s="403">
        <v>104</v>
      </c>
      <c r="B220" s="402">
        <v>129</v>
      </c>
      <c r="C220" s="348" t="s">
        <v>738</v>
      </c>
      <c r="D220" s="403" t="s">
        <v>17</v>
      </c>
      <c r="E220" s="357">
        <v>26</v>
      </c>
      <c r="F220" s="403" t="s">
        <v>18</v>
      </c>
      <c r="G220" s="357" t="s">
        <v>483</v>
      </c>
      <c r="H220" s="403" t="s">
        <v>488</v>
      </c>
      <c r="I220" s="402">
        <v>1100</v>
      </c>
      <c r="J220" s="402"/>
      <c r="K220" s="403" t="s">
        <v>27</v>
      </c>
      <c r="L220" s="359">
        <v>5.5</v>
      </c>
      <c r="M220" s="359">
        <v>3.5</v>
      </c>
      <c r="N220" s="403" t="s">
        <v>30</v>
      </c>
      <c r="O220" s="402">
        <v>1100</v>
      </c>
      <c r="P220" s="402"/>
      <c r="Q220" s="403" t="s">
        <v>27</v>
      </c>
      <c r="R220" s="403" t="s">
        <v>1039</v>
      </c>
      <c r="S220" s="348" t="s">
        <v>725</v>
      </c>
      <c r="T220" s="348" t="s">
        <v>967</v>
      </c>
    </row>
    <row r="221" spans="1:20">
      <c r="A221" s="403">
        <v>105</v>
      </c>
      <c r="B221" s="402">
        <v>135</v>
      </c>
      <c r="C221" s="348" t="s">
        <v>744</v>
      </c>
      <c r="D221" s="403" t="s">
        <v>17</v>
      </c>
      <c r="E221" s="357" t="s">
        <v>739</v>
      </c>
      <c r="F221" s="403" t="s">
        <v>18</v>
      </c>
      <c r="G221" s="357">
        <v>584</v>
      </c>
      <c r="H221" s="403" t="s">
        <v>496</v>
      </c>
      <c r="I221" s="402"/>
      <c r="J221" s="402">
        <v>150</v>
      </c>
      <c r="K221" s="403" t="s">
        <v>27</v>
      </c>
      <c r="L221" s="359">
        <v>5.5</v>
      </c>
      <c r="M221" s="359">
        <v>3.5</v>
      </c>
      <c r="N221" s="403" t="s">
        <v>30</v>
      </c>
      <c r="O221" s="402"/>
      <c r="P221" s="402">
        <v>684</v>
      </c>
      <c r="Q221" s="403" t="s">
        <v>27</v>
      </c>
      <c r="R221" s="634" t="s">
        <v>1040</v>
      </c>
      <c r="S221" s="348" t="s">
        <v>725</v>
      </c>
      <c r="T221" s="348" t="s">
        <v>967</v>
      </c>
    </row>
    <row r="222" spans="1:20">
      <c r="A222" s="403">
        <v>106</v>
      </c>
      <c r="B222" s="402"/>
      <c r="C222" s="348" t="s">
        <v>745</v>
      </c>
      <c r="D222" s="403" t="s">
        <v>17</v>
      </c>
      <c r="E222" s="357" t="s">
        <v>739</v>
      </c>
      <c r="F222" s="403" t="s">
        <v>18</v>
      </c>
      <c r="G222" s="357">
        <v>584</v>
      </c>
      <c r="H222" s="403" t="s">
        <v>488</v>
      </c>
      <c r="I222" s="402">
        <v>404</v>
      </c>
      <c r="J222" s="402"/>
      <c r="K222" s="403" t="s">
        <v>27</v>
      </c>
      <c r="L222" s="359">
        <v>5.5</v>
      </c>
      <c r="M222" s="359">
        <v>3.5</v>
      </c>
      <c r="N222" s="403" t="s">
        <v>30</v>
      </c>
      <c r="O222" s="402">
        <v>584</v>
      </c>
      <c r="P222" s="402"/>
      <c r="Q222" s="403" t="s">
        <v>27</v>
      </c>
      <c r="R222" s="634"/>
      <c r="S222" s="348" t="s">
        <v>725</v>
      </c>
      <c r="T222" s="348" t="s">
        <v>967</v>
      </c>
    </row>
    <row r="223" spans="1:20">
      <c r="A223" s="403">
        <v>107</v>
      </c>
      <c r="B223" s="402">
        <v>141</v>
      </c>
      <c r="C223" s="348" t="s">
        <v>751</v>
      </c>
      <c r="D223" s="403" t="s">
        <v>17</v>
      </c>
      <c r="E223" s="357" t="s">
        <v>508</v>
      </c>
      <c r="F223" s="403" t="s">
        <v>18</v>
      </c>
      <c r="G223" s="357">
        <v>650</v>
      </c>
      <c r="H223" s="403" t="s">
        <v>496</v>
      </c>
      <c r="I223" s="402"/>
      <c r="J223" s="402">
        <v>911</v>
      </c>
      <c r="K223" s="403" t="s">
        <v>27</v>
      </c>
      <c r="L223" s="359">
        <v>5.5</v>
      </c>
      <c r="M223" s="359">
        <v>3.5</v>
      </c>
      <c r="N223" s="403" t="s">
        <v>30</v>
      </c>
      <c r="O223" s="348"/>
      <c r="P223" s="348">
        <v>1066</v>
      </c>
      <c r="Q223" s="403" t="s">
        <v>27</v>
      </c>
      <c r="R223" s="403" t="s">
        <v>1039</v>
      </c>
      <c r="S223" s="348" t="s">
        <v>725</v>
      </c>
      <c r="T223" s="348" t="s">
        <v>967</v>
      </c>
    </row>
    <row r="224" spans="1:20">
      <c r="A224" s="403">
        <v>108</v>
      </c>
      <c r="B224" s="402">
        <v>143</v>
      </c>
      <c r="C224" s="348" t="s">
        <v>754</v>
      </c>
      <c r="D224" s="403" t="s">
        <v>17</v>
      </c>
      <c r="E224" s="403">
        <v>28</v>
      </c>
      <c r="F224" s="403" t="s">
        <v>18</v>
      </c>
      <c r="G224" s="357">
        <v>630</v>
      </c>
      <c r="H224" s="403" t="s">
        <v>488</v>
      </c>
      <c r="I224" s="402">
        <v>2046</v>
      </c>
      <c r="J224" s="402"/>
      <c r="K224" s="403" t="s">
        <v>27</v>
      </c>
      <c r="L224" s="359">
        <v>5.5</v>
      </c>
      <c r="M224" s="359">
        <v>3.5</v>
      </c>
      <c r="N224" s="403" t="s">
        <v>30</v>
      </c>
      <c r="O224" s="402">
        <v>2046</v>
      </c>
      <c r="P224" s="402"/>
      <c r="Q224" s="403" t="s">
        <v>27</v>
      </c>
      <c r="R224" s="403" t="s">
        <v>1039</v>
      </c>
      <c r="S224" s="348" t="s">
        <v>753</v>
      </c>
      <c r="T224" s="348" t="s">
        <v>967</v>
      </c>
    </row>
    <row r="225" spans="1:20">
      <c r="A225" s="403">
        <v>109</v>
      </c>
      <c r="B225" s="402">
        <v>147</v>
      </c>
      <c r="C225" s="348" t="s">
        <v>759</v>
      </c>
      <c r="D225" s="403" t="s">
        <v>17</v>
      </c>
      <c r="E225" s="357">
        <v>29</v>
      </c>
      <c r="F225" s="403" t="s">
        <v>18</v>
      </c>
      <c r="G225" s="357">
        <v>710</v>
      </c>
      <c r="H225" s="403" t="s">
        <v>496</v>
      </c>
      <c r="I225" s="402"/>
      <c r="J225" s="402">
        <v>960</v>
      </c>
      <c r="K225" s="403" t="s">
        <v>27</v>
      </c>
      <c r="L225" s="359">
        <v>5.5</v>
      </c>
      <c r="M225" s="359">
        <v>3.5</v>
      </c>
      <c r="N225" s="403" t="s">
        <v>30</v>
      </c>
      <c r="O225" s="402"/>
      <c r="P225" s="348">
        <v>2060</v>
      </c>
      <c r="Q225" s="403" t="s">
        <v>27</v>
      </c>
      <c r="R225" s="403" t="s">
        <v>1039</v>
      </c>
      <c r="S225" s="348" t="s">
        <v>753</v>
      </c>
      <c r="T225" s="348" t="s">
        <v>967</v>
      </c>
    </row>
    <row r="226" spans="1:20">
      <c r="A226" s="403">
        <v>110</v>
      </c>
      <c r="B226" s="402">
        <v>151</v>
      </c>
      <c r="C226" s="348" t="s">
        <v>764</v>
      </c>
      <c r="D226" s="403" t="s">
        <v>17</v>
      </c>
      <c r="E226" s="357">
        <v>30</v>
      </c>
      <c r="F226" s="403" t="s">
        <v>18</v>
      </c>
      <c r="G226" s="357">
        <v>635</v>
      </c>
      <c r="H226" s="403" t="s">
        <v>488</v>
      </c>
      <c r="I226" s="402">
        <v>1885</v>
      </c>
      <c r="J226" s="402"/>
      <c r="K226" s="403" t="s">
        <v>27</v>
      </c>
      <c r="L226" s="359">
        <v>7.5</v>
      </c>
      <c r="M226" s="359">
        <v>5.5</v>
      </c>
      <c r="N226" s="403" t="s">
        <v>30</v>
      </c>
      <c r="O226" s="402">
        <v>2005</v>
      </c>
      <c r="P226" s="402"/>
      <c r="Q226" s="403" t="s">
        <v>27</v>
      </c>
      <c r="R226" s="403" t="s">
        <v>1039</v>
      </c>
      <c r="S226" s="348" t="s">
        <v>753</v>
      </c>
      <c r="T226" s="348" t="s">
        <v>967</v>
      </c>
    </row>
    <row r="227" spans="1:20">
      <c r="A227" s="403">
        <v>111</v>
      </c>
      <c r="B227" s="402">
        <v>154</v>
      </c>
      <c r="C227" s="348" t="s">
        <v>768</v>
      </c>
      <c r="D227" s="403" t="s">
        <v>17</v>
      </c>
      <c r="E227" s="357">
        <v>30</v>
      </c>
      <c r="F227" s="403" t="s">
        <v>18</v>
      </c>
      <c r="G227" s="357">
        <v>900</v>
      </c>
      <c r="H227" s="403" t="s">
        <v>496</v>
      </c>
      <c r="I227" s="402"/>
      <c r="J227" s="402">
        <v>193</v>
      </c>
      <c r="K227" s="403" t="s">
        <v>27</v>
      </c>
      <c r="L227" s="359">
        <v>5.5</v>
      </c>
      <c r="M227" s="359">
        <v>3.5</v>
      </c>
      <c r="N227" s="403" t="s">
        <v>30</v>
      </c>
      <c r="O227" s="402"/>
      <c r="P227" s="402">
        <v>1190</v>
      </c>
      <c r="Q227" s="403" t="s">
        <v>27</v>
      </c>
      <c r="R227" s="403" t="s">
        <v>1039</v>
      </c>
      <c r="S227" s="348" t="s">
        <v>753</v>
      </c>
      <c r="T227" s="348" t="s">
        <v>967</v>
      </c>
    </row>
    <row r="228" spans="1:20">
      <c r="A228" s="403">
        <v>112</v>
      </c>
      <c r="B228" s="402">
        <v>167</v>
      </c>
      <c r="C228" s="348" t="s">
        <v>769</v>
      </c>
      <c r="D228" s="403" t="s">
        <v>17</v>
      </c>
      <c r="E228" s="403">
        <v>32</v>
      </c>
      <c r="F228" s="403" t="s">
        <v>18</v>
      </c>
      <c r="G228" s="403">
        <v>700</v>
      </c>
      <c r="H228" s="403" t="s">
        <v>488</v>
      </c>
      <c r="I228" s="402">
        <v>200</v>
      </c>
      <c r="J228" s="402"/>
      <c r="K228" s="403" t="s">
        <v>27</v>
      </c>
      <c r="L228" s="359">
        <v>3</v>
      </c>
      <c r="M228" s="359">
        <v>2</v>
      </c>
      <c r="N228" s="403" t="s">
        <v>30</v>
      </c>
      <c r="O228" s="402">
        <v>2065</v>
      </c>
      <c r="P228" s="402"/>
      <c r="Q228" s="403" t="s">
        <v>27</v>
      </c>
      <c r="R228" s="403" t="s">
        <v>1039</v>
      </c>
      <c r="S228" s="348" t="s">
        <v>753</v>
      </c>
      <c r="T228" s="348" t="s">
        <v>967</v>
      </c>
    </row>
    <row r="229" spans="1:20">
      <c r="A229" s="403">
        <v>113</v>
      </c>
      <c r="B229" s="402">
        <v>172</v>
      </c>
      <c r="C229" s="348" t="s">
        <v>780</v>
      </c>
      <c r="D229" s="403" t="s">
        <v>17</v>
      </c>
      <c r="E229" s="403">
        <v>33</v>
      </c>
      <c r="F229" s="403" t="s">
        <v>18</v>
      </c>
      <c r="G229" s="403">
        <v>250</v>
      </c>
      <c r="H229" s="403" t="s">
        <v>488</v>
      </c>
      <c r="I229" s="402">
        <v>280</v>
      </c>
      <c r="J229" s="402"/>
      <c r="K229" s="403" t="s">
        <v>27</v>
      </c>
      <c r="L229" s="359">
        <v>3.5</v>
      </c>
      <c r="M229" s="359">
        <v>2.5</v>
      </c>
      <c r="N229" s="403" t="s">
        <v>30</v>
      </c>
      <c r="O229" s="402">
        <v>550</v>
      </c>
      <c r="P229" s="402"/>
      <c r="Q229" s="403" t="s">
        <v>27</v>
      </c>
      <c r="R229" s="634" t="s">
        <v>1040</v>
      </c>
      <c r="S229" s="348" t="s">
        <v>779</v>
      </c>
      <c r="T229" s="348" t="s">
        <v>968</v>
      </c>
    </row>
    <row r="230" spans="1:20">
      <c r="A230" s="403">
        <v>114</v>
      </c>
      <c r="B230" s="402"/>
      <c r="C230" s="348" t="s">
        <v>47</v>
      </c>
      <c r="D230" s="403" t="s">
        <v>17</v>
      </c>
      <c r="E230" s="403">
        <v>33</v>
      </c>
      <c r="F230" s="403" t="s">
        <v>18</v>
      </c>
      <c r="G230" s="403">
        <v>250</v>
      </c>
      <c r="H230" s="403" t="s">
        <v>496</v>
      </c>
      <c r="I230" s="402"/>
      <c r="J230" s="402">
        <v>650</v>
      </c>
      <c r="K230" s="403" t="s">
        <v>27</v>
      </c>
      <c r="L230" s="359">
        <v>2.5</v>
      </c>
      <c r="M230" s="359">
        <v>1.5</v>
      </c>
      <c r="N230" s="403" t="s">
        <v>221</v>
      </c>
      <c r="O230" s="402"/>
      <c r="P230" s="402">
        <v>2350</v>
      </c>
      <c r="Q230" s="403" t="s">
        <v>27</v>
      </c>
      <c r="R230" s="634"/>
      <c r="S230" s="348" t="s">
        <v>779</v>
      </c>
      <c r="T230" s="348" t="s">
        <v>968</v>
      </c>
    </row>
    <row r="231" spans="1:20">
      <c r="A231" s="403">
        <v>115</v>
      </c>
      <c r="B231" s="402"/>
      <c r="C231" s="348" t="s">
        <v>1005</v>
      </c>
      <c r="D231" s="403" t="s">
        <v>17</v>
      </c>
      <c r="E231" s="403">
        <v>33</v>
      </c>
      <c r="F231" s="403" t="s">
        <v>18</v>
      </c>
      <c r="G231" s="403">
        <v>390</v>
      </c>
      <c r="H231" s="403" t="s">
        <v>514</v>
      </c>
      <c r="I231" s="402">
        <v>140</v>
      </c>
      <c r="J231" s="402">
        <v>140</v>
      </c>
      <c r="K231" s="403" t="s">
        <v>27</v>
      </c>
      <c r="L231" s="359"/>
      <c r="M231" s="359"/>
      <c r="N231" s="403"/>
      <c r="O231" s="402">
        <v>140</v>
      </c>
      <c r="P231" s="402">
        <v>140</v>
      </c>
      <c r="Q231" s="403" t="s">
        <v>27</v>
      </c>
      <c r="R231" s="403" t="s">
        <v>1040</v>
      </c>
      <c r="S231" s="348" t="s">
        <v>779</v>
      </c>
      <c r="T231" s="348" t="s">
        <v>967</v>
      </c>
    </row>
    <row r="232" spans="1:20">
      <c r="A232" s="403">
        <v>116</v>
      </c>
      <c r="B232" s="402">
        <v>173</v>
      </c>
      <c r="C232" s="348" t="s">
        <v>47</v>
      </c>
      <c r="D232" s="403" t="s">
        <v>17</v>
      </c>
      <c r="E232" s="403">
        <v>33</v>
      </c>
      <c r="F232" s="403" t="s">
        <v>18</v>
      </c>
      <c r="G232" s="403">
        <v>483</v>
      </c>
      <c r="H232" s="403" t="s">
        <v>488</v>
      </c>
      <c r="I232" s="402">
        <v>93</v>
      </c>
      <c r="J232" s="402"/>
      <c r="K232" s="403" t="s">
        <v>27</v>
      </c>
      <c r="L232" s="359">
        <v>3.5</v>
      </c>
      <c r="M232" s="359">
        <v>1.5</v>
      </c>
      <c r="N232" s="403" t="s">
        <v>26</v>
      </c>
      <c r="O232" s="402">
        <v>93</v>
      </c>
      <c r="P232" s="402"/>
      <c r="Q232" s="403" t="s">
        <v>27</v>
      </c>
      <c r="R232" s="403" t="s">
        <v>1039</v>
      </c>
      <c r="S232" s="348" t="s">
        <v>779</v>
      </c>
      <c r="T232" s="348" t="s">
        <v>968</v>
      </c>
    </row>
    <row r="233" spans="1:20">
      <c r="A233" s="403">
        <v>117</v>
      </c>
      <c r="B233" s="402">
        <v>175</v>
      </c>
      <c r="C233" s="348" t="s">
        <v>1004</v>
      </c>
      <c r="D233" s="403" t="s">
        <v>17</v>
      </c>
      <c r="E233" s="403">
        <v>33</v>
      </c>
      <c r="F233" s="403" t="s">
        <v>18</v>
      </c>
      <c r="G233" s="403">
        <v>738</v>
      </c>
      <c r="H233" s="403" t="s">
        <v>514</v>
      </c>
      <c r="I233" s="402">
        <v>255</v>
      </c>
      <c r="J233" s="402">
        <v>348</v>
      </c>
      <c r="K233" s="403" t="s">
        <v>27</v>
      </c>
      <c r="L233" s="359">
        <v>2.5</v>
      </c>
      <c r="M233" s="359">
        <v>1.5</v>
      </c>
      <c r="N233" s="403" t="s">
        <v>221</v>
      </c>
      <c r="O233" s="402">
        <v>255</v>
      </c>
      <c r="P233" s="402">
        <v>348</v>
      </c>
      <c r="Q233" s="403" t="s">
        <v>27</v>
      </c>
      <c r="R233" s="403" t="s">
        <v>1040</v>
      </c>
      <c r="S233" s="348" t="s">
        <v>779</v>
      </c>
      <c r="T233" s="348" t="s">
        <v>967</v>
      </c>
    </row>
    <row r="234" spans="1:20">
      <c r="A234" s="403">
        <v>118</v>
      </c>
      <c r="B234" s="402">
        <v>176</v>
      </c>
      <c r="C234" s="348" t="s">
        <v>782</v>
      </c>
      <c r="D234" s="403" t="s">
        <v>17</v>
      </c>
      <c r="E234" s="357">
        <v>34</v>
      </c>
      <c r="F234" s="403" t="s">
        <v>18</v>
      </c>
      <c r="G234" s="357" t="s">
        <v>498</v>
      </c>
      <c r="H234" s="403" t="s">
        <v>496</v>
      </c>
      <c r="I234" s="402"/>
      <c r="J234" s="402">
        <v>312</v>
      </c>
      <c r="K234" s="403" t="s">
        <v>27</v>
      </c>
      <c r="L234" s="359">
        <v>5.5</v>
      </c>
      <c r="M234" s="359">
        <v>3.5</v>
      </c>
      <c r="N234" s="403" t="s">
        <v>30</v>
      </c>
      <c r="O234" s="402"/>
      <c r="P234" s="402">
        <v>312</v>
      </c>
      <c r="Q234" s="403" t="s">
        <v>27</v>
      </c>
      <c r="R234" s="403" t="s">
        <v>1039</v>
      </c>
      <c r="S234" s="348" t="s">
        <v>779</v>
      </c>
      <c r="T234" s="348" t="s">
        <v>967</v>
      </c>
    </row>
    <row r="235" spans="1:20">
      <c r="A235" s="403">
        <v>119</v>
      </c>
      <c r="B235" s="402">
        <v>178</v>
      </c>
      <c r="C235" s="348" t="s">
        <v>1006</v>
      </c>
      <c r="D235" s="403" t="s">
        <v>17</v>
      </c>
      <c r="E235" s="403">
        <v>34</v>
      </c>
      <c r="F235" s="403" t="s">
        <v>18</v>
      </c>
      <c r="G235" s="403">
        <v>150</v>
      </c>
      <c r="H235" s="403" t="s">
        <v>488</v>
      </c>
      <c r="I235" s="402">
        <v>412</v>
      </c>
      <c r="J235" s="402"/>
      <c r="K235" s="403" t="s">
        <v>27</v>
      </c>
      <c r="L235" s="359">
        <v>5.5</v>
      </c>
      <c r="M235" s="359">
        <v>3.5</v>
      </c>
      <c r="N235" s="403" t="s">
        <v>30</v>
      </c>
      <c r="O235" s="402">
        <v>412</v>
      </c>
      <c r="P235" s="402"/>
      <c r="Q235" s="403" t="s">
        <v>27</v>
      </c>
      <c r="R235" s="403" t="s">
        <v>1039</v>
      </c>
      <c r="S235" s="348" t="s">
        <v>779</v>
      </c>
      <c r="T235" s="348" t="s">
        <v>967</v>
      </c>
    </row>
    <row r="236" spans="1:20">
      <c r="A236" s="403">
        <v>120</v>
      </c>
      <c r="B236" s="402"/>
      <c r="C236" s="348" t="s">
        <v>1007</v>
      </c>
      <c r="D236" s="403" t="s">
        <v>17</v>
      </c>
      <c r="E236" s="403">
        <v>34</v>
      </c>
      <c r="F236" s="403" t="s">
        <v>18</v>
      </c>
      <c r="G236" s="403">
        <v>500</v>
      </c>
      <c r="H236" s="403" t="s">
        <v>488</v>
      </c>
      <c r="I236" s="402">
        <v>350</v>
      </c>
      <c r="J236" s="402"/>
      <c r="K236" s="403"/>
      <c r="L236" s="359"/>
      <c r="M236" s="359"/>
      <c r="N236" s="403"/>
      <c r="O236" s="402">
        <v>350</v>
      </c>
      <c r="P236" s="402"/>
      <c r="Q236" s="403" t="s">
        <v>27</v>
      </c>
      <c r="R236" s="403" t="s">
        <v>1039</v>
      </c>
      <c r="S236" s="348" t="s">
        <v>779</v>
      </c>
      <c r="T236" s="348" t="s">
        <v>967</v>
      </c>
    </row>
    <row r="237" spans="1:20">
      <c r="A237" s="403">
        <v>121</v>
      </c>
      <c r="B237" s="402">
        <v>183</v>
      </c>
      <c r="C237" s="348" t="s">
        <v>788</v>
      </c>
      <c r="D237" s="403" t="s">
        <v>17</v>
      </c>
      <c r="E237" s="403">
        <v>34</v>
      </c>
      <c r="F237" s="403" t="s">
        <v>18</v>
      </c>
      <c r="G237" s="403">
        <v>700</v>
      </c>
      <c r="H237" s="403" t="s">
        <v>488</v>
      </c>
      <c r="I237" s="402">
        <v>200</v>
      </c>
      <c r="J237" s="402"/>
      <c r="K237" s="403" t="s">
        <v>56</v>
      </c>
      <c r="L237" s="359">
        <v>14</v>
      </c>
      <c r="M237" s="359">
        <v>7</v>
      </c>
      <c r="N237" s="403" t="s">
        <v>30</v>
      </c>
      <c r="O237" s="402">
        <v>200</v>
      </c>
      <c r="P237" s="402"/>
      <c r="Q237" s="403" t="s">
        <v>56</v>
      </c>
      <c r="R237" s="403" t="s">
        <v>1039</v>
      </c>
      <c r="S237" s="348" t="s">
        <v>779</v>
      </c>
      <c r="T237" s="348" t="s">
        <v>967</v>
      </c>
    </row>
    <row r="238" spans="1:20">
      <c r="A238" s="403">
        <v>122</v>
      </c>
      <c r="B238" s="402">
        <v>184</v>
      </c>
      <c r="C238" s="348" t="s">
        <v>789</v>
      </c>
      <c r="D238" s="403" t="s">
        <v>17</v>
      </c>
      <c r="E238" s="403">
        <v>34</v>
      </c>
      <c r="F238" s="403" t="s">
        <v>18</v>
      </c>
      <c r="G238" s="403">
        <v>900</v>
      </c>
      <c r="H238" s="403" t="s">
        <v>488</v>
      </c>
      <c r="I238" s="402">
        <v>200</v>
      </c>
      <c r="J238" s="402"/>
      <c r="K238" s="403" t="s">
        <v>56</v>
      </c>
      <c r="L238" s="359">
        <v>28</v>
      </c>
      <c r="M238" s="359">
        <v>15</v>
      </c>
      <c r="N238" s="403" t="s">
        <v>30</v>
      </c>
      <c r="O238" s="402">
        <v>200</v>
      </c>
      <c r="P238" s="402"/>
      <c r="Q238" s="403" t="s">
        <v>56</v>
      </c>
      <c r="R238" s="403" t="s">
        <v>1039</v>
      </c>
      <c r="S238" s="348" t="s">
        <v>779</v>
      </c>
      <c r="T238" s="348" t="s">
        <v>967</v>
      </c>
    </row>
    <row r="239" spans="1:20">
      <c r="A239" s="403">
        <v>123</v>
      </c>
      <c r="B239" s="402">
        <v>189</v>
      </c>
      <c r="C239" s="348" t="s">
        <v>1008</v>
      </c>
      <c r="D239" s="403" t="s">
        <v>17</v>
      </c>
      <c r="E239" s="403">
        <v>35</v>
      </c>
      <c r="F239" s="403" t="s">
        <v>18</v>
      </c>
      <c r="G239" s="403">
        <v>420</v>
      </c>
      <c r="H239" s="403" t="s">
        <v>514</v>
      </c>
      <c r="I239" s="402">
        <v>275</v>
      </c>
      <c r="J239" s="402">
        <v>520</v>
      </c>
      <c r="K239" s="403" t="s">
        <v>27</v>
      </c>
      <c r="L239" s="359">
        <v>3</v>
      </c>
      <c r="M239" s="359">
        <v>2.5</v>
      </c>
      <c r="N239" s="403" t="s">
        <v>30</v>
      </c>
      <c r="O239" s="348">
        <v>520</v>
      </c>
      <c r="P239" s="348">
        <v>1370</v>
      </c>
      <c r="Q239" s="403" t="s">
        <v>27</v>
      </c>
      <c r="R239" s="403" t="s">
        <v>1040</v>
      </c>
      <c r="S239" s="348" t="s">
        <v>791</v>
      </c>
      <c r="T239" s="348" t="s">
        <v>967</v>
      </c>
    </row>
    <row r="240" spans="1:20">
      <c r="A240" s="403">
        <v>124</v>
      </c>
      <c r="B240" s="402">
        <v>192</v>
      </c>
      <c r="C240" s="348" t="s">
        <v>1009</v>
      </c>
      <c r="D240" s="403" t="s">
        <v>17</v>
      </c>
      <c r="E240" s="403">
        <v>35</v>
      </c>
      <c r="F240" s="403" t="s">
        <v>18</v>
      </c>
      <c r="G240" s="403">
        <v>600</v>
      </c>
      <c r="H240" s="403" t="s">
        <v>514</v>
      </c>
      <c r="I240" s="402">
        <v>30</v>
      </c>
      <c r="J240" s="402">
        <v>48</v>
      </c>
      <c r="K240" s="403" t="s">
        <v>27</v>
      </c>
      <c r="L240" s="359">
        <v>5.5</v>
      </c>
      <c r="M240" s="359">
        <v>3.5</v>
      </c>
      <c r="N240" s="403" t="s">
        <v>30</v>
      </c>
      <c r="O240" s="348">
        <v>180</v>
      </c>
      <c r="P240" s="348">
        <v>180</v>
      </c>
      <c r="Q240" s="403" t="s">
        <v>27</v>
      </c>
      <c r="R240" s="403" t="s">
        <v>1040</v>
      </c>
      <c r="S240" s="348" t="s">
        <v>791</v>
      </c>
      <c r="T240" s="348" t="s">
        <v>967</v>
      </c>
    </row>
    <row r="241" spans="1:25">
      <c r="A241" s="403">
        <v>125</v>
      </c>
      <c r="B241" s="402"/>
      <c r="C241" s="348" t="s">
        <v>1015</v>
      </c>
      <c r="D241" s="403" t="s">
        <v>17</v>
      </c>
      <c r="E241" s="403">
        <v>35</v>
      </c>
      <c r="F241" s="403" t="s">
        <v>18</v>
      </c>
      <c r="G241" s="403">
        <v>941</v>
      </c>
      <c r="H241" s="403" t="s">
        <v>496</v>
      </c>
      <c r="I241" s="402"/>
      <c r="J241" s="402">
        <v>41</v>
      </c>
      <c r="K241" s="403" t="s">
        <v>27</v>
      </c>
      <c r="L241" s="359">
        <v>3</v>
      </c>
      <c r="M241" s="359">
        <v>2.5</v>
      </c>
      <c r="N241" s="403" t="s">
        <v>26</v>
      </c>
      <c r="O241" s="348"/>
      <c r="P241" s="348">
        <v>341</v>
      </c>
      <c r="Q241" s="403" t="s">
        <v>27</v>
      </c>
      <c r="R241" s="403" t="s">
        <v>1039</v>
      </c>
      <c r="S241" s="348" t="s">
        <v>791</v>
      </c>
      <c r="T241" s="348" t="s">
        <v>967</v>
      </c>
    </row>
    <row r="242" spans="1:25">
      <c r="A242" s="403">
        <v>126</v>
      </c>
      <c r="B242" s="402">
        <v>201</v>
      </c>
      <c r="C242" s="348" t="s">
        <v>806</v>
      </c>
      <c r="D242" s="403" t="s">
        <v>17</v>
      </c>
      <c r="E242" s="357">
        <v>36</v>
      </c>
      <c r="F242" s="403" t="s">
        <v>18</v>
      </c>
      <c r="G242" s="357">
        <v>349</v>
      </c>
      <c r="H242" s="403" t="s">
        <v>488</v>
      </c>
      <c r="I242" s="402">
        <v>169</v>
      </c>
      <c r="J242" s="402"/>
      <c r="K242" s="403" t="s">
        <v>27</v>
      </c>
      <c r="L242" s="359">
        <v>5</v>
      </c>
      <c r="M242" s="359">
        <v>3.5</v>
      </c>
      <c r="N242" s="403" t="s">
        <v>30</v>
      </c>
      <c r="O242" s="402">
        <v>749</v>
      </c>
      <c r="P242" s="402"/>
      <c r="Q242" s="403" t="s">
        <v>27</v>
      </c>
      <c r="R242" s="403" t="s">
        <v>1039</v>
      </c>
      <c r="S242" s="348" t="s">
        <v>791</v>
      </c>
      <c r="T242" s="348" t="s">
        <v>967</v>
      </c>
    </row>
    <row r="243" spans="1:25">
      <c r="A243" s="403">
        <v>127</v>
      </c>
      <c r="B243" s="402"/>
      <c r="C243" s="348" t="s">
        <v>1013</v>
      </c>
      <c r="D243" s="403" t="s">
        <v>17</v>
      </c>
      <c r="E243" s="403">
        <v>37</v>
      </c>
      <c r="F243" s="403" t="s">
        <v>18</v>
      </c>
      <c r="G243" s="357">
        <v>650</v>
      </c>
      <c r="H243" s="403" t="s">
        <v>496</v>
      </c>
      <c r="I243" s="402"/>
      <c r="J243" s="402">
        <v>245</v>
      </c>
      <c r="K243" s="403" t="s">
        <v>27</v>
      </c>
      <c r="L243" s="359">
        <v>3</v>
      </c>
      <c r="M243" s="359">
        <v>3.5</v>
      </c>
      <c r="N243" s="403" t="s">
        <v>26</v>
      </c>
      <c r="O243" s="348"/>
      <c r="P243" s="348">
        <v>1709</v>
      </c>
      <c r="Q243" s="403" t="s">
        <v>27</v>
      </c>
      <c r="R243" s="403" t="s">
        <v>1039</v>
      </c>
      <c r="S243" s="348" t="s">
        <v>813</v>
      </c>
      <c r="T243" s="348" t="s">
        <v>967</v>
      </c>
    </row>
    <row r="244" spans="1:25">
      <c r="A244" s="403">
        <v>128</v>
      </c>
      <c r="B244" s="402"/>
      <c r="C244" s="348" t="s">
        <v>1032</v>
      </c>
      <c r="D244" s="403" t="s">
        <v>17</v>
      </c>
      <c r="E244" s="403">
        <v>37</v>
      </c>
      <c r="F244" s="403" t="s">
        <v>18</v>
      </c>
      <c r="G244" s="357">
        <v>700</v>
      </c>
      <c r="H244" s="403" t="s">
        <v>488</v>
      </c>
      <c r="I244" s="402"/>
      <c r="J244" s="402"/>
      <c r="K244" s="403" t="s">
        <v>27</v>
      </c>
      <c r="L244" s="359">
        <v>5.5</v>
      </c>
      <c r="M244" s="359">
        <v>3.5</v>
      </c>
      <c r="N244" s="403" t="s">
        <v>26</v>
      </c>
      <c r="O244" s="348">
        <v>1351</v>
      </c>
      <c r="P244" s="348"/>
      <c r="Q244" s="403" t="s">
        <v>27</v>
      </c>
      <c r="R244" s="403" t="s">
        <v>1039</v>
      </c>
      <c r="S244" s="348" t="s">
        <v>813</v>
      </c>
      <c r="T244" s="348" t="s">
        <v>967</v>
      </c>
    </row>
    <row r="245" spans="1:25">
      <c r="A245" s="403">
        <v>129</v>
      </c>
      <c r="B245" s="402">
        <v>211</v>
      </c>
      <c r="C245" s="348" t="s">
        <v>819</v>
      </c>
      <c r="D245" s="403" t="s">
        <v>17</v>
      </c>
      <c r="E245" s="403">
        <v>37</v>
      </c>
      <c r="F245" s="403" t="s">
        <v>18</v>
      </c>
      <c r="G245" s="357">
        <v>928</v>
      </c>
      <c r="H245" s="403" t="s">
        <v>488</v>
      </c>
      <c r="I245" s="402">
        <v>631</v>
      </c>
      <c r="J245" s="402"/>
      <c r="K245" s="403" t="s">
        <v>27</v>
      </c>
      <c r="L245" s="359">
        <v>5.5</v>
      </c>
      <c r="M245" s="359">
        <v>3.5</v>
      </c>
      <c r="N245" s="403" t="s">
        <v>30</v>
      </c>
      <c r="O245" s="348">
        <v>228</v>
      </c>
      <c r="P245" s="402"/>
      <c r="Q245" s="403" t="s">
        <v>27</v>
      </c>
      <c r="R245" s="403" t="s">
        <v>1039</v>
      </c>
      <c r="S245" s="348" t="s">
        <v>813</v>
      </c>
      <c r="T245" s="348" t="s">
        <v>967</v>
      </c>
    </row>
    <row r="246" spans="1:25">
      <c r="A246" s="403">
        <v>130</v>
      </c>
      <c r="B246" s="402">
        <v>217</v>
      </c>
      <c r="C246" s="348" t="s">
        <v>828</v>
      </c>
      <c r="D246" s="403" t="s">
        <v>17</v>
      </c>
      <c r="E246" s="357">
        <v>38</v>
      </c>
      <c r="F246" s="403" t="s">
        <v>18</v>
      </c>
      <c r="G246" s="357">
        <v>400</v>
      </c>
      <c r="H246" s="403" t="s">
        <v>488</v>
      </c>
      <c r="I246" s="402">
        <v>77</v>
      </c>
      <c r="J246" s="402"/>
      <c r="K246" s="403" t="s">
        <v>27</v>
      </c>
      <c r="L246" s="359">
        <v>5</v>
      </c>
      <c r="M246" s="359">
        <v>2.5</v>
      </c>
      <c r="N246" s="403" t="s">
        <v>30</v>
      </c>
      <c r="O246" s="348">
        <v>472</v>
      </c>
      <c r="P246" s="348"/>
      <c r="Q246" s="403" t="s">
        <v>27</v>
      </c>
      <c r="R246" s="403" t="s">
        <v>1039</v>
      </c>
      <c r="S246" s="348" t="s">
        <v>813</v>
      </c>
      <c r="T246" s="348" t="s">
        <v>967</v>
      </c>
    </row>
    <row r="247" spans="1:25">
      <c r="A247" s="403">
        <v>131</v>
      </c>
      <c r="B247" s="402">
        <v>220</v>
      </c>
      <c r="C247" s="348" t="s">
        <v>831</v>
      </c>
      <c r="D247" s="403" t="s">
        <v>17</v>
      </c>
      <c r="E247" s="357">
        <v>38</v>
      </c>
      <c r="F247" s="403" t="s">
        <v>18</v>
      </c>
      <c r="G247" s="357">
        <v>750</v>
      </c>
      <c r="H247" s="403" t="s">
        <v>496</v>
      </c>
      <c r="I247" s="402"/>
      <c r="J247" s="402">
        <v>130</v>
      </c>
      <c r="K247" s="403" t="s">
        <v>27</v>
      </c>
      <c r="L247" s="359">
        <v>3</v>
      </c>
      <c r="M247" s="359">
        <v>2</v>
      </c>
      <c r="N247" s="403" t="s">
        <v>30</v>
      </c>
      <c r="O247" s="402"/>
      <c r="P247" s="402">
        <v>1100</v>
      </c>
      <c r="Q247" s="403" t="s">
        <v>27</v>
      </c>
      <c r="R247" s="403" t="s">
        <v>1039</v>
      </c>
      <c r="S247" s="348" t="s">
        <v>813</v>
      </c>
      <c r="T247" s="348" t="s">
        <v>967</v>
      </c>
    </row>
    <row r="248" spans="1:25">
      <c r="A248" s="403">
        <v>132</v>
      </c>
      <c r="B248" s="402">
        <v>221</v>
      </c>
      <c r="C248" s="348" t="s">
        <v>832</v>
      </c>
      <c r="D248" s="403" t="s">
        <v>17</v>
      </c>
      <c r="E248" s="357">
        <v>39</v>
      </c>
      <c r="F248" s="403" t="s">
        <v>18</v>
      </c>
      <c r="G248" s="357">
        <v>190</v>
      </c>
      <c r="H248" s="403" t="s">
        <v>488</v>
      </c>
      <c r="I248" s="402">
        <v>790</v>
      </c>
      <c r="J248" s="402"/>
      <c r="K248" s="403" t="s">
        <v>27</v>
      </c>
      <c r="L248" s="359">
        <v>3</v>
      </c>
      <c r="M248" s="359">
        <v>2.5</v>
      </c>
      <c r="N248" s="403" t="s">
        <v>48</v>
      </c>
      <c r="O248" s="348">
        <v>790</v>
      </c>
      <c r="P248" s="348"/>
      <c r="Q248" s="403" t="s">
        <v>27</v>
      </c>
      <c r="R248" s="403" t="s">
        <v>1039</v>
      </c>
      <c r="S248" s="348" t="s">
        <v>813</v>
      </c>
      <c r="T248" s="348" t="s">
        <v>967</v>
      </c>
    </row>
    <row r="249" spans="1:25">
      <c r="A249" s="403">
        <v>133</v>
      </c>
      <c r="B249" s="402">
        <v>225</v>
      </c>
      <c r="C249" s="348" t="s">
        <v>838</v>
      </c>
      <c r="D249" s="403" t="s">
        <v>17</v>
      </c>
      <c r="E249" s="357">
        <v>40</v>
      </c>
      <c r="F249" s="403" t="s">
        <v>18</v>
      </c>
      <c r="G249" s="357" t="s">
        <v>704</v>
      </c>
      <c r="H249" s="403" t="s">
        <v>488</v>
      </c>
      <c r="I249" s="402">
        <v>830</v>
      </c>
      <c r="J249" s="402"/>
      <c r="K249" s="403" t="s">
        <v>27</v>
      </c>
      <c r="L249" s="359">
        <v>5</v>
      </c>
      <c r="M249" s="359">
        <v>3</v>
      </c>
      <c r="N249" s="403" t="s">
        <v>30</v>
      </c>
      <c r="O249" s="402">
        <v>830</v>
      </c>
      <c r="P249" s="402"/>
      <c r="Q249" s="403" t="s">
        <v>27</v>
      </c>
      <c r="R249" s="403" t="s">
        <v>1039</v>
      </c>
      <c r="S249" s="348" t="s">
        <v>835</v>
      </c>
      <c r="T249" s="348" t="s">
        <v>967</v>
      </c>
    </row>
    <row r="250" spans="1:25">
      <c r="A250" s="403">
        <v>134</v>
      </c>
      <c r="B250" s="402">
        <v>228</v>
      </c>
      <c r="C250" s="348" t="s">
        <v>849</v>
      </c>
      <c r="D250" s="403" t="s">
        <v>17</v>
      </c>
      <c r="E250" s="357">
        <v>40</v>
      </c>
      <c r="F250" s="403" t="s">
        <v>18</v>
      </c>
      <c r="G250" s="357">
        <v>594</v>
      </c>
      <c r="H250" s="403" t="s">
        <v>496</v>
      </c>
      <c r="I250" s="402"/>
      <c r="J250" s="402">
        <v>604</v>
      </c>
      <c r="K250" s="403" t="s">
        <v>27</v>
      </c>
      <c r="L250" s="359">
        <v>5.5</v>
      </c>
      <c r="M250" s="359">
        <v>3.5</v>
      </c>
      <c r="N250" s="403" t="s">
        <v>30</v>
      </c>
      <c r="O250" s="402"/>
      <c r="P250" s="402">
        <v>1844</v>
      </c>
      <c r="Q250" s="403" t="s">
        <v>27</v>
      </c>
      <c r="R250" s="403" t="s">
        <v>1039</v>
      </c>
      <c r="S250" s="348" t="s">
        <v>835</v>
      </c>
      <c r="T250" s="348" t="s">
        <v>967</v>
      </c>
    </row>
    <row r="251" spans="1:25">
      <c r="A251" s="403">
        <v>135</v>
      </c>
      <c r="B251" s="402">
        <v>231</v>
      </c>
      <c r="C251" s="348" t="s">
        <v>845</v>
      </c>
      <c r="D251" s="403" t="s">
        <v>17</v>
      </c>
      <c r="E251" s="403">
        <v>41</v>
      </c>
      <c r="F251" s="403" t="s">
        <v>18</v>
      </c>
      <c r="G251" s="403">
        <v>300</v>
      </c>
      <c r="H251" s="403" t="s">
        <v>488</v>
      </c>
      <c r="I251" s="402">
        <v>1280</v>
      </c>
      <c r="J251" s="402"/>
      <c r="K251" s="403" t="s">
        <v>27</v>
      </c>
      <c r="L251" s="359">
        <v>5</v>
      </c>
      <c r="M251" s="359">
        <v>3.5</v>
      </c>
      <c r="N251" s="403" t="s">
        <v>30</v>
      </c>
      <c r="O251" s="402">
        <v>1280</v>
      </c>
      <c r="P251" s="402"/>
      <c r="Q251" s="403" t="s">
        <v>27</v>
      </c>
      <c r="R251" s="403" t="s">
        <v>1039</v>
      </c>
      <c r="S251" s="348" t="s">
        <v>835</v>
      </c>
      <c r="T251" s="348" t="s">
        <v>967</v>
      </c>
    </row>
    <row r="252" spans="1:25">
      <c r="A252" s="403">
        <v>136</v>
      </c>
      <c r="B252" s="402">
        <v>235</v>
      </c>
      <c r="C252" s="348" t="s">
        <v>849</v>
      </c>
      <c r="D252" s="403" t="s">
        <v>17</v>
      </c>
      <c r="E252" s="357">
        <v>42</v>
      </c>
      <c r="F252" s="403" t="s">
        <v>18</v>
      </c>
      <c r="G252" s="357">
        <v>680</v>
      </c>
      <c r="H252" s="403" t="s">
        <v>488</v>
      </c>
      <c r="I252" s="402">
        <v>445</v>
      </c>
      <c r="J252" s="402"/>
      <c r="K252" s="403" t="s">
        <v>27</v>
      </c>
      <c r="L252" s="359">
        <v>10</v>
      </c>
      <c r="M252" s="359">
        <v>5.5</v>
      </c>
      <c r="N252" s="403" t="s">
        <v>30</v>
      </c>
      <c r="O252" s="402">
        <v>1380</v>
      </c>
      <c r="P252" s="402"/>
      <c r="Q252" s="403" t="s">
        <v>27</v>
      </c>
      <c r="R252" s="403" t="s">
        <v>1039</v>
      </c>
      <c r="S252" s="348" t="s">
        <v>835</v>
      </c>
      <c r="T252" s="348" t="s">
        <v>967</v>
      </c>
    </row>
    <row r="253" spans="1:25">
      <c r="A253" s="403">
        <v>137</v>
      </c>
      <c r="B253" s="402">
        <v>236</v>
      </c>
      <c r="C253" s="348" t="s">
        <v>849</v>
      </c>
      <c r="D253" s="403" t="s">
        <v>17</v>
      </c>
      <c r="E253" s="403">
        <v>42</v>
      </c>
      <c r="F253" s="403" t="s">
        <v>18</v>
      </c>
      <c r="G253" s="403">
        <v>930</v>
      </c>
      <c r="H253" s="403" t="s">
        <v>496</v>
      </c>
      <c r="I253" s="402"/>
      <c r="J253" s="402">
        <v>2336</v>
      </c>
      <c r="K253" s="403" t="s">
        <v>27</v>
      </c>
      <c r="L253" s="359">
        <v>2.5</v>
      </c>
      <c r="M253" s="359">
        <v>1</v>
      </c>
      <c r="N253" s="403" t="s">
        <v>26</v>
      </c>
      <c r="O253" s="348"/>
      <c r="P253" s="348">
        <v>2336</v>
      </c>
      <c r="Q253" s="403" t="s">
        <v>27</v>
      </c>
      <c r="R253" s="403" t="s">
        <v>1039</v>
      </c>
      <c r="S253" s="348" t="s">
        <v>835</v>
      </c>
      <c r="T253" s="348" t="s">
        <v>967</v>
      </c>
    </row>
    <row r="254" spans="1:25" s="408" customFormat="1">
      <c r="A254" s="347"/>
      <c r="B254" s="347"/>
      <c r="C254" s="347" t="s">
        <v>875</v>
      </c>
      <c r="D254" s="347"/>
      <c r="E254" s="347"/>
      <c r="F254" s="347"/>
      <c r="G254" s="347"/>
      <c r="H254" s="347"/>
      <c r="I254" s="347"/>
      <c r="J254" s="347"/>
      <c r="K254" s="347"/>
      <c r="L254" s="347"/>
      <c r="M254" s="347"/>
      <c r="N254" s="347"/>
      <c r="O254" s="347"/>
      <c r="P254" s="347"/>
      <c r="Q254" s="166"/>
      <c r="R254" s="347"/>
      <c r="S254" s="347"/>
      <c r="T254" s="347"/>
      <c r="U254" s="273"/>
      <c r="V254" s="273"/>
      <c r="W254" s="273"/>
      <c r="X254" s="273"/>
      <c r="Y254" s="273"/>
    </row>
    <row r="255" spans="1:25">
      <c r="A255" s="347"/>
      <c r="B255" s="347"/>
      <c r="C255" s="347" t="s">
        <v>880</v>
      </c>
      <c r="D255" s="347"/>
      <c r="E255" s="347"/>
      <c r="F255" s="347"/>
      <c r="G255" s="347"/>
      <c r="H255" s="347"/>
      <c r="I255" s="347"/>
      <c r="J255" s="347"/>
      <c r="K255" s="347"/>
      <c r="L255" s="347"/>
      <c r="M255" s="347"/>
      <c r="N255" s="347"/>
      <c r="O255" s="347"/>
      <c r="P255" s="347"/>
      <c r="Q255" s="166"/>
      <c r="R255" s="347"/>
      <c r="S255" s="347"/>
      <c r="T255" s="348"/>
    </row>
    <row r="256" spans="1:25">
      <c r="A256" s="403">
        <v>1</v>
      </c>
      <c r="B256" s="402">
        <v>1</v>
      </c>
      <c r="C256" s="362" t="s">
        <v>19</v>
      </c>
      <c r="D256" s="403" t="s">
        <v>17</v>
      </c>
      <c r="E256" s="403">
        <v>0</v>
      </c>
      <c r="F256" s="403" t="s">
        <v>18</v>
      </c>
      <c r="G256" s="403">
        <v>0</v>
      </c>
      <c r="H256" s="403" t="s">
        <v>514</v>
      </c>
      <c r="I256" s="357" t="s">
        <v>889</v>
      </c>
      <c r="J256" s="357" t="s">
        <v>889</v>
      </c>
      <c r="K256" s="403" t="s">
        <v>20</v>
      </c>
      <c r="L256" s="402"/>
      <c r="M256" s="402"/>
      <c r="N256" s="403"/>
      <c r="O256" s="357" t="s">
        <v>889</v>
      </c>
      <c r="P256" s="357" t="s">
        <v>889</v>
      </c>
      <c r="Q256" s="403" t="s">
        <v>20</v>
      </c>
      <c r="R256" s="403" t="s">
        <v>1041</v>
      </c>
      <c r="S256" s="403" t="s">
        <v>329</v>
      </c>
      <c r="T256" s="348" t="s">
        <v>967</v>
      </c>
    </row>
    <row r="257" spans="1:26">
      <c r="A257" s="403">
        <v>2</v>
      </c>
      <c r="B257" s="402">
        <v>2</v>
      </c>
      <c r="C257" s="362" t="s">
        <v>21</v>
      </c>
      <c r="D257" s="403" t="s">
        <v>17</v>
      </c>
      <c r="E257" s="403">
        <v>0</v>
      </c>
      <c r="F257" s="403" t="s">
        <v>18</v>
      </c>
      <c r="G257" s="403">
        <v>70</v>
      </c>
      <c r="H257" s="403" t="s">
        <v>496</v>
      </c>
      <c r="I257" s="403"/>
      <c r="J257" s="403">
        <v>70</v>
      </c>
      <c r="K257" s="403" t="s">
        <v>27</v>
      </c>
      <c r="L257" s="402">
        <v>25</v>
      </c>
      <c r="M257" s="402">
        <v>20</v>
      </c>
      <c r="N257" s="403" t="s">
        <v>30</v>
      </c>
      <c r="O257" s="403"/>
      <c r="P257" s="403">
        <v>70</v>
      </c>
      <c r="Q257" s="403" t="s">
        <v>27</v>
      </c>
      <c r="R257" s="403" t="s">
        <v>1039</v>
      </c>
      <c r="S257" s="403" t="s">
        <v>329</v>
      </c>
      <c r="T257" s="348" t="s">
        <v>967</v>
      </c>
    </row>
    <row r="258" spans="1:26">
      <c r="A258" s="403">
        <v>3</v>
      </c>
      <c r="B258" s="402"/>
      <c r="C258" s="362" t="s">
        <v>934</v>
      </c>
      <c r="D258" s="403" t="s">
        <v>17</v>
      </c>
      <c r="E258" s="403">
        <v>0</v>
      </c>
      <c r="F258" s="403" t="s">
        <v>18</v>
      </c>
      <c r="G258" s="403">
        <v>187</v>
      </c>
      <c r="H258" s="403" t="s">
        <v>488</v>
      </c>
      <c r="I258" s="403">
        <v>187</v>
      </c>
      <c r="J258" s="403"/>
      <c r="K258" s="403" t="s">
        <v>27</v>
      </c>
      <c r="L258" s="402">
        <v>19</v>
      </c>
      <c r="M258" s="402">
        <v>11</v>
      </c>
      <c r="N258" s="403" t="s">
        <v>30</v>
      </c>
      <c r="O258" s="403">
        <v>187</v>
      </c>
      <c r="P258" s="403"/>
      <c r="Q258" s="403" t="s">
        <v>27</v>
      </c>
      <c r="R258" s="403" t="s">
        <v>1039</v>
      </c>
      <c r="S258" s="403" t="s">
        <v>329</v>
      </c>
      <c r="T258" s="348" t="s">
        <v>968</v>
      </c>
    </row>
    <row r="259" spans="1:26">
      <c r="A259" s="403">
        <v>4</v>
      </c>
      <c r="B259" s="402">
        <v>3</v>
      </c>
      <c r="C259" s="361" t="s">
        <v>58</v>
      </c>
      <c r="D259" s="403" t="s">
        <v>17</v>
      </c>
      <c r="E259" s="403">
        <v>0</v>
      </c>
      <c r="F259" s="403" t="s">
        <v>18</v>
      </c>
      <c r="G259" s="403">
        <v>227</v>
      </c>
      <c r="H259" s="403" t="s">
        <v>496</v>
      </c>
      <c r="I259" s="403"/>
      <c r="J259" s="403">
        <v>157</v>
      </c>
      <c r="K259" s="403" t="s">
        <v>27</v>
      </c>
      <c r="L259" s="402">
        <v>5</v>
      </c>
      <c r="M259" s="402">
        <v>2</v>
      </c>
      <c r="N259" s="403" t="s">
        <v>30</v>
      </c>
      <c r="O259" s="403"/>
      <c r="P259" s="403">
        <v>157</v>
      </c>
      <c r="Q259" s="403" t="s">
        <v>27</v>
      </c>
      <c r="R259" s="403" t="s">
        <v>1039</v>
      </c>
      <c r="S259" s="403" t="s">
        <v>329</v>
      </c>
      <c r="T259" s="348" t="s">
        <v>968</v>
      </c>
    </row>
    <row r="260" spans="1:26">
      <c r="A260" s="403">
        <v>5</v>
      </c>
      <c r="B260" s="402"/>
      <c r="C260" s="361" t="s">
        <v>982</v>
      </c>
      <c r="D260" s="403" t="s">
        <v>17</v>
      </c>
      <c r="E260" s="403">
        <v>0</v>
      </c>
      <c r="F260" s="403" t="s">
        <v>18</v>
      </c>
      <c r="G260" s="403">
        <v>406</v>
      </c>
      <c r="H260" s="403" t="s">
        <v>488</v>
      </c>
      <c r="I260" s="403">
        <v>219</v>
      </c>
      <c r="J260" s="403"/>
      <c r="K260" s="403"/>
      <c r="L260" s="402"/>
      <c r="M260" s="402"/>
      <c r="N260" s="403"/>
      <c r="O260" s="403">
        <v>219</v>
      </c>
      <c r="P260" s="403"/>
      <c r="Q260" s="403" t="s">
        <v>27</v>
      </c>
      <c r="R260" s="634" t="s">
        <v>1040</v>
      </c>
      <c r="S260" s="403" t="s">
        <v>329</v>
      </c>
      <c r="T260" s="348" t="s">
        <v>968</v>
      </c>
    </row>
    <row r="261" spans="1:26">
      <c r="A261" s="403">
        <v>6</v>
      </c>
      <c r="B261" s="402"/>
      <c r="C261" s="361" t="s">
        <v>982</v>
      </c>
      <c r="D261" s="403" t="s">
        <v>17</v>
      </c>
      <c r="E261" s="403">
        <v>0</v>
      </c>
      <c r="F261" s="403" t="s">
        <v>18</v>
      </c>
      <c r="G261" s="403">
        <v>406</v>
      </c>
      <c r="H261" s="403" t="s">
        <v>496</v>
      </c>
      <c r="I261" s="403"/>
      <c r="J261" s="403">
        <v>179</v>
      </c>
      <c r="K261" s="403"/>
      <c r="L261" s="402"/>
      <c r="M261" s="402"/>
      <c r="N261" s="403"/>
      <c r="O261" s="403"/>
      <c r="P261" s="403">
        <v>179</v>
      </c>
      <c r="Q261" s="403" t="s">
        <v>27</v>
      </c>
      <c r="R261" s="634"/>
      <c r="S261" s="403" t="s">
        <v>329</v>
      </c>
      <c r="T261" s="348" t="s">
        <v>968</v>
      </c>
    </row>
    <row r="262" spans="1:26">
      <c r="A262" s="403">
        <v>7</v>
      </c>
      <c r="B262" s="402">
        <v>5</v>
      </c>
      <c r="C262" s="361" t="s">
        <v>25</v>
      </c>
      <c r="D262" s="403" t="s">
        <v>17</v>
      </c>
      <c r="E262" s="403">
        <v>0</v>
      </c>
      <c r="F262" s="403" t="s">
        <v>18</v>
      </c>
      <c r="G262" s="403">
        <v>500</v>
      </c>
      <c r="H262" s="403" t="s">
        <v>488</v>
      </c>
      <c r="I262" s="403">
        <v>94</v>
      </c>
      <c r="J262" s="403"/>
      <c r="K262" s="403" t="s">
        <v>27</v>
      </c>
      <c r="L262" s="402">
        <v>10.5</v>
      </c>
      <c r="M262" s="402">
        <v>5.5</v>
      </c>
      <c r="N262" s="403" t="s">
        <v>30</v>
      </c>
      <c r="O262" s="403">
        <v>94</v>
      </c>
      <c r="P262" s="403"/>
      <c r="Q262" s="403" t="s">
        <v>27</v>
      </c>
      <c r="R262" s="403" t="s">
        <v>1039</v>
      </c>
      <c r="S262" s="403" t="s">
        <v>329</v>
      </c>
      <c r="T262" s="348" t="s">
        <v>967</v>
      </c>
    </row>
    <row r="263" spans="1:26">
      <c r="A263" s="403">
        <v>8</v>
      </c>
      <c r="B263" s="402">
        <v>6</v>
      </c>
      <c r="C263" s="361" t="s">
        <v>435</v>
      </c>
      <c r="D263" s="403" t="s">
        <v>17</v>
      </c>
      <c r="E263" s="403">
        <v>0</v>
      </c>
      <c r="F263" s="403" t="s">
        <v>18</v>
      </c>
      <c r="G263" s="403">
        <v>703</v>
      </c>
      <c r="H263" s="403" t="s">
        <v>514</v>
      </c>
      <c r="I263" s="403">
        <v>203</v>
      </c>
      <c r="J263" s="403">
        <v>297</v>
      </c>
      <c r="K263" s="403" t="s">
        <v>27</v>
      </c>
      <c r="L263" s="402">
        <v>7</v>
      </c>
      <c r="M263" s="402">
        <v>5</v>
      </c>
      <c r="N263" s="403" t="s">
        <v>30</v>
      </c>
      <c r="O263" s="403">
        <v>203</v>
      </c>
      <c r="P263" s="403">
        <v>297</v>
      </c>
      <c r="Q263" s="403" t="s">
        <v>20</v>
      </c>
      <c r="R263" s="403" t="s">
        <v>1041</v>
      </c>
      <c r="S263" s="403" t="s">
        <v>421</v>
      </c>
      <c r="T263" s="348" t="s">
        <v>967</v>
      </c>
    </row>
    <row r="264" spans="1:26">
      <c r="A264" s="403">
        <v>9</v>
      </c>
      <c r="B264" s="402"/>
      <c r="C264" s="348" t="s">
        <v>985</v>
      </c>
      <c r="D264" s="403" t="s">
        <v>17</v>
      </c>
      <c r="E264" s="403">
        <v>1</v>
      </c>
      <c r="F264" s="403" t="s">
        <v>18</v>
      </c>
      <c r="G264" s="403">
        <v>968</v>
      </c>
      <c r="H264" s="403" t="s">
        <v>488</v>
      </c>
      <c r="I264" s="403">
        <v>58</v>
      </c>
      <c r="J264" s="403"/>
      <c r="K264" s="403"/>
      <c r="L264" s="348"/>
      <c r="M264" s="348"/>
      <c r="N264" s="348"/>
      <c r="O264" s="402">
        <v>1265</v>
      </c>
      <c r="P264" s="402"/>
      <c r="Q264" s="403" t="s">
        <v>27</v>
      </c>
      <c r="R264" s="634" t="s">
        <v>1040</v>
      </c>
      <c r="S264" s="403" t="s">
        <v>421</v>
      </c>
      <c r="T264" s="348" t="s">
        <v>967</v>
      </c>
    </row>
    <row r="265" spans="1:26">
      <c r="A265" s="403">
        <v>10</v>
      </c>
      <c r="B265" s="402">
        <v>10</v>
      </c>
      <c r="C265" s="361" t="s">
        <v>33</v>
      </c>
      <c r="D265" s="403" t="s">
        <v>17</v>
      </c>
      <c r="E265" s="403">
        <v>1</v>
      </c>
      <c r="F265" s="403" t="s">
        <v>18</v>
      </c>
      <c r="G265" s="403">
        <v>968</v>
      </c>
      <c r="H265" s="403" t="s">
        <v>496</v>
      </c>
      <c r="I265" s="403"/>
      <c r="J265" s="403">
        <v>487</v>
      </c>
      <c r="K265" s="403" t="s">
        <v>27</v>
      </c>
      <c r="L265" s="402">
        <v>17</v>
      </c>
      <c r="M265" s="402">
        <v>14</v>
      </c>
      <c r="N265" s="403" t="s">
        <v>30</v>
      </c>
      <c r="O265" s="402"/>
      <c r="P265" s="402">
        <v>1265</v>
      </c>
      <c r="Q265" s="403" t="s">
        <v>27</v>
      </c>
      <c r="R265" s="634"/>
      <c r="S265" s="403" t="s">
        <v>421</v>
      </c>
      <c r="T265" s="348" t="s">
        <v>968</v>
      </c>
    </row>
    <row r="266" spans="1:26">
      <c r="A266" s="403">
        <v>11</v>
      </c>
      <c r="B266" s="402">
        <v>13</v>
      </c>
      <c r="C266" s="361" t="s">
        <v>35</v>
      </c>
      <c r="D266" s="403" t="s">
        <v>17</v>
      </c>
      <c r="E266" s="403">
        <v>3</v>
      </c>
      <c r="F266" s="403" t="s">
        <v>18</v>
      </c>
      <c r="G266" s="403">
        <v>303</v>
      </c>
      <c r="H266" s="403" t="s">
        <v>514</v>
      </c>
      <c r="I266" s="403">
        <v>313</v>
      </c>
      <c r="J266" s="403">
        <v>313</v>
      </c>
      <c r="K266" s="403" t="s">
        <v>20</v>
      </c>
      <c r="L266" s="402">
        <v>13</v>
      </c>
      <c r="M266" s="402">
        <v>9</v>
      </c>
      <c r="N266" s="403" t="s">
        <v>30</v>
      </c>
      <c r="O266" s="402">
        <v>1335</v>
      </c>
      <c r="P266" s="402">
        <v>1335</v>
      </c>
      <c r="Q266" s="403" t="s">
        <v>20</v>
      </c>
      <c r="R266" s="403" t="s">
        <v>1041</v>
      </c>
      <c r="S266" s="403" t="s">
        <v>421</v>
      </c>
      <c r="T266" s="348" t="s">
        <v>967</v>
      </c>
    </row>
    <row r="267" spans="1:26">
      <c r="A267" s="403">
        <v>12</v>
      </c>
      <c r="B267" s="402"/>
      <c r="C267" s="361" t="s">
        <v>933</v>
      </c>
      <c r="D267" s="403" t="s">
        <v>17</v>
      </c>
      <c r="E267" s="403">
        <v>5</v>
      </c>
      <c r="F267" s="403" t="s">
        <v>18</v>
      </c>
      <c r="G267" s="403">
        <v>7</v>
      </c>
      <c r="H267" s="403" t="s">
        <v>496</v>
      </c>
      <c r="I267" s="403"/>
      <c r="J267" s="403">
        <v>207</v>
      </c>
      <c r="K267" s="403"/>
      <c r="L267" s="402"/>
      <c r="M267" s="402"/>
      <c r="N267" s="403"/>
      <c r="O267" s="402"/>
      <c r="P267" s="402">
        <v>1704</v>
      </c>
      <c r="Q267" s="403" t="s">
        <v>27</v>
      </c>
      <c r="R267" s="634" t="s">
        <v>1040</v>
      </c>
      <c r="S267" s="403" t="s">
        <v>422</v>
      </c>
      <c r="T267" s="348" t="s">
        <v>968</v>
      </c>
    </row>
    <row r="268" spans="1:26">
      <c r="A268" s="403">
        <v>13</v>
      </c>
      <c r="B268" s="402">
        <v>19</v>
      </c>
      <c r="C268" s="361" t="s">
        <v>436</v>
      </c>
      <c r="D268" s="403" t="s">
        <v>17</v>
      </c>
      <c r="E268" s="403">
        <v>5</v>
      </c>
      <c r="F268" s="403" t="s">
        <v>18</v>
      </c>
      <c r="G268" s="403">
        <v>7</v>
      </c>
      <c r="H268" s="403" t="s">
        <v>488</v>
      </c>
      <c r="I268" s="403">
        <v>207</v>
      </c>
      <c r="J268" s="403"/>
      <c r="K268" s="403" t="s">
        <v>27</v>
      </c>
      <c r="L268" s="402">
        <v>5.5</v>
      </c>
      <c r="M268" s="402">
        <v>3.5</v>
      </c>
      <c r="N268" s="403" t="s">
        <v>30</v>
      </c>
      <c r="O268" s="402">
        <v>1704</v>
      </c>
      <c r="P268" s="402"/>
      <c r="Q268" s="403" t="s">
        <v>27</v>
      </c>
      <c r="R268" s="634"/>
      <c r="S268" s="403" t="s">
        <v>422</v>
      </c>
      <c r="T268" s="348" t="s">
        <v>967</v>
      </c>
    </row>
    <row r="269" spans="1:26">
      <c r="A269" s="403">
        <v>14</v>
      </c>
      <c r="B269" s="402">
        <v>25</v>
      </c>
      <c r="C269" s="362" t="s">
        <v>988</v>
      </c>
      <c r="D269" s="403" t="s">
        <v>17</v>
      </c>
      <c r="E269" s="403">
        <v>6</v>
      </c>
      <c r="F269" s="403" t="s">
        <v>18</v>
      </c>
      <c r="G269" s="403">
        <v>650</v>
      </c>
      <c r="H269" s="403" t="s">
        <v>488</v>
      </c>
      <c r="I269" s="403">
        <v>660</v>
      </c>
      <c r="J269" s="403"/>
      <c r="K269" s="403" t="s">
        <v>27</v>
      </c>
      <c r="L269" s="402">
        <v>2.5</v>
      </c>
      <c r="M269" s="402">
        <v>1.5</v>
      </c>
      <c r="N269" s="403" t="s">
        <v>30</v>
      </c>
      <c r="O269" s="402">
        <v>1643</v>
      </c>
      <c r="P269" s="402"/>
      <c r="Q269" s="403" t="s">
        <v>27</v>
      </c>
      <c r="R269" s="403" t="s">
        <v>1039</v>
      </c>
      <c r="S269" s="403" t="s">
        <v>423</v>
      </c>
      <c r="T269" s="348" t="s">
        <v>967</v>
      </c>
    </row>
    <row r="270" spans="1:26">
      <c r="A270" s="403">
        <v>15</v>
      </c>
      <c r="B270" s="402">
        <v>27</v>
      </c>
      <c r="C270" s="361" t="s">
        <v>986</v>
      </c>
      <c r="D270" s="403" t="s">
        <v>17</v>
      </c>
      <c r="E270" s="403">
        <v>7</v>
      </c>
      <c r="F270" s="403" t="s">
        <v>18</v>
      </c>
      <c r="G270" s="403">
        <v>61</v>
      </c>
      <c r="H270" s="403" t="s">
        <v>488</v>
      </c>
      <c r="I270" s="403">
        <v>411</v>
      </c>
      <c r="J270" s="403"/>
      <c r="K270" s="403" t="s">
        <v>27</v>
      </c>
      <c r="L270" s="402">
        <v>1</v>
      </c>
      <c r="M270" s="402">
        <v>1</v>
      </c>
      <c r="N270" s="403" t="s">
        <v>48</v>
      </c>
      <c r="O270" s="348">
        <v>411</v>
      </c>
      <c r="P270" s="348"/>
      <c r="Q270" s="403" t="s">
        <v>27</v>
      </c>
      <c r="R270" s="634" t="s">
        <v>1040</v>
      </c>
      <c r="S270" s="403" t="s">
        <v>423</v>
      </c>
      <c r="T270" s="348" t="s">
        <v>968</v>
      </c>
    </row>
    <row r="271" spans="1:26">
      <c r="A271" s="403">
        <v>16</v>
      </c>
      <c r="B271" s="402">
        <v>27</v>
      </c>
      <c r="C271" s="362" t="s">
        <v>49</v>
      </c>
      <c r="D271" s="403" t="s">
        <v>17</v>
      </c>
      <c r="E271" s="403">
        <v>7</v>
      </c>
      <c r="F271" s="403" t="s">
        <v>18</v>
      </c>
      <c r="G271" s="403">
        <v>61</v>
      </c>
      <c r="H271" s="403" t="s">
        <v>496</v>
      </c>
      <c r="I271" s="403"/>
      <c r="J271" s="403">
        <v>135</v>
      </c>
      <c r="K271" s="403" t="s">
        <v>27</v>
      </c>
      <c r="L271" s="363">
        <v>5</v>
      </c>
      <c r="M271" s="402">
        <v>5</v>
      </c>
      <c r="N271" s="403" t="s">
        <v>26</v>
      </c>
      <c r="O271" s="348"/>
      <c r="P271" s="348">
        <v>2054</v>
      </c>
      <c r="Q271" s="403" t="s">
        <v>27</v>
      </c>
      <c r="R271" s="634"/>
      <c r="S271" s="403" t="s">
        <v>423</v>
      </c>
      <c r="T271" s="348" t="s">
        <v>968</v>
      </c>
    </row>
    <row r="272" spans="1:26">
      <c r="A272" s="347"/>
      <c r="B272" s="347"/>
      <c r="C272" s="347" t="s">
        <v>859</v>
      </c>
      <c r="D272" s="347"/>
      <c r="E272" s="347"/>
      <c r="F272" s="347"/>
      <c r="G272" s="347"/>
      <c r="H272" s="347"/>
      <c r="I272" s="347"/>
      <c r="J272" s="347"/>
      <c r="K272" s="347"/>
      <c r="L272" s="347"/>
      <c r="M272" s="347"/>
      <c r="N272" s="347"/>
      <c r="O272" s="347"/>
      <c r="P272" s="347"/>
      <c r="Q272" s="166"/>
      <c r="R272" s="347"/>
      <c r="S272" s="347"/>
      <c r="T272" s="347"/>
      <c r="U272" s="349"/>
      <c r="V272" s="349"/>
      <c r="W272" s="349"/>
      <c r="X272" s="349"/>
      <c r="Y272" s="349"/>
      <c r="Z272" s="355"/>
    </row>
    <row r="273" spans="1:20">
      <c r="A273" s="403">
        <v>1</v>
      </c>
      <c r="B273" s="348">
        <v>92</v>
      </c>
      <c r="C273" s="348" t="s">
        <v>53</v>
      </c>
      <c r="D273" s="403" t="s">
        <v>17</v>
      </c>
      <c r="E273" s="403">
        <v>0</v>
      </c>
      <c r="F273" s="403" t="s">
        <v>18</v>
      </c>
      <c r="G273" s="403">
        <v>0</v>
      </c>
      <c r="H273" s="403" t="s">
        <v>488</v>
      </c>
      <c r="I273" s="357"/>
      <c r="J273" s="357"/>
      <c r="K273" s="348" t="s">
        <v>56</v>
      </c>
      <c r="L273" s="402"/>
      <c r="M273" s="402"/>
      <c r="N273" s="403" t="s">
        <v>30</v>
      </c>
      <c r="O273" s="357"/>
      <c r="P273" s="357"/>
      <c r="Q273" s="357" t="s">
        <v>56</v>
      </c>
      <c r="R273" s="403" t="s">
        <v>1039</v>
      </c>
      <c r="S273" s="348" t="s">
        <v>419</v>
      </c>
      <c r="T273" s="348" t="s">
        <v>967</v>
      </c>
    </row>
    <row r="274" spans="1:20">
      <c r="A274" s="403">
        <v>2</v>
      </c>
      <c r="B274" s="348"/>
      <c r="C274" s="348" t="s">
        <v>487</v>
      </c>
      <c r="D274" s="403" t="s">
        <v>17</v>
      </c>
      <c r="E274" s="403">
        <v>0</v>
      </c>
      <c r="F274" s="403" t="s">
        <v>18</v>
      </c>
      <c r="G274" s="403">
        <v>57</v>
      </c>
      <c r="H274" s="403" t="s">
        <v>488</v>
      </c>
      <c r="I274" s="403">
        <v>57</v>
      </c>
      <c r="J274" s="403"/>
      <c r="K274" s="348" t="s">
        <v>27</v>
      </c>
      <c r="L274" s="402">
        <v>3.5</v>
      </c>
      <c r="M274" s="402">
        <v>2.5</v>
      </c>
      <c r="N274" s="403" t="s">
        <v>26</v>
      </c>
      <c r="O274" s="403">
        <v>57</v>
      </c>
      <c r="P274" s="403"/>
      <c r="Q274" s="403" t="s">
        <v>27</v>
      </c>
      <c r="R274" s="403" t="s">
        <v>1039</v>
      </c>
      <c r="S274" s="348" t="s">
        <v>419</v>
      </c>
      <c r="T274" s="348" t="s">
        <v>968</v>
      </c>
    </row>
    <row r="275" spans="1:20">
      <c r="A275" s="403">
        <v>3</v>
      </c>
      <c r="B275" s="348">
        <v>94</v>
      </c>
      <c r="C275" s="348" t="s">
        <v>46</v>
      </c>
      <c r="D275" s="403" t="s">
        <v>17</v>
      </c>
      <c r="E275" s="403">
        <v>0</v>
      </c>
      <c r="F275" s="403" t="s">
        <v>18</v>
      </c>
      <c r="G275" s="403">
        <v>250</v>
      </c>
      <c r="H275" s="403" t="s">
        <v>496</v>
      </c>
      <c r="I275" s="403"/>
      <c r="J275" s="403">
        <v>250</v>
      </c>
      <c r="K275" s="348" t="s">
        <v>27</v>
      </c>
      <c r="L275" s="402">
        <v>3.5</v>
      </c>
      <c r="M275" s="402">
        <v>2.5</v>
      </c>
      <c r="N275" s="403" t="s">
        <v>26</v>
      </c>
      <c r="O275" s="403"/>
      <c r="P275" s="403">
        <v>250</v>
      </c>
      <c r="Q275" s="403" t="s">
        <v>27</v>
      </c>
      <c r="R275" s="634" t="s">
        <v>1040</v>
      </c>
      <c r="S275" s="348" t="s">
        <v>419</v>
      </c>
      <c r="T275" s="348" t="s">
        <v>968</v>
      </c>
    </row>
    <row r="276" spans="1:20">
      <c r="A276" s="403">
        <v>4</v>
      </c>
      <c r="B276" s="348">
        <v>94</v>
      </c>
      <c r="C276" s="348" t="s">
        <v>46</v>
      </c>
      <c r="D276" s="403" t="s">
        <v>17</v>
      </c>
      <c r="E276" s="403">
        <v>0</v>
      </c>
      <c r="F276" s="403" t="s">
        <v>18</v>
      </c>
      <c r="G276" s="403">
        <v>250</v>
      </c>
      <c r="H276" s="403" t="s">
        <v>488</v>
      </c>
      <c r="I276" s="403">
        <v>193</v>
      </c>
      <c r="J276" s="403"/>
      <c r="K276" s="348" t="s">
        <v>27</v>
      </c>
      <c r="L276" s="402">
        <v>3.5</v>
      </c>
      <c r="M276" s="402">
        <v>2.5</v>
      </c>
      <c r="N276" s="403" t="s">
        <v>26</v>
      </c>
      <c r="O276" s="403">
        <v>193</v>
      </c>
      <c r="P276" s="403"/>
      <c r="Q276" s="403" t="s">
        <v>27</v>
      </c>
      <c r="R276" s="634"/>
      <c r="S276" s="348" t="s">
        <v>419</v>
      </c>
      <c r="T276" s="348" t="s">
        <v>968</v>
      </c>
    </row>
    <row r="277" spans="1:20">
      <c r="A277" s="403">
        <v>5</v>
      </c>
      <c r="B277" s="348"/>
      <c r="C277" s="348" t="s">
        <v>989</v>
      </c>
      <c r="D277" s="403" t="s">
        <v>17</v>
      </c>
      <c r="E277" s="403">
        <v>0</v>
      </c>
      <c r="F277" s="403" t="s">
        <v>18</v>
      </c>
      <c r="G277" s="403">
        <v>400</v>
      </c>
      <c r="H277" s="403" t="s">
        <v>496</v>
      </c>
      <c r="I277" s="403"/>
      <c r="J277" s="403">
        <v>150</v>
      </c>
      <c r="K277" s="348"/>
      <c r="L277" s="402"/>
      <c r="M277" s="402"/>
      <c r="N277" s="403"/>
      <c r="O277" s="403"/>
      <c r="P277" s="403">
        <v>150</v>
      </c>
      <c r="Q277" s="403" t="s">
        <v>27</v>
      </c>
      <c r="R277" s="634" t="s">
        <v>1040</v>
      </c>
      <c r="S277" s="348" t="s">
        <v>419</v>
      </c>
      <c r="T277" s="348" t="s">
        <v>968</v>
      </c>
    </row>
    <row r="278" spans="1:20">
      <c r="A278" s="403">
        <v>6</v>
      </c>
      <c r="B278" s="348">
        <v>95</v>
      </c>
      <c r="C278" s="348" t="s">
        <v>489</v>
      </c>
      <c r="D278" s="403" t="s">
        <v>17</v>
      </c>
      <c r="E278" s="403">
        <v>0</v>
      </c>
      <c r="F278" s="403" t="s">
        <v>18</v>
      </c>
      <c r="G278" s="403">
        <v>400</v>
      </c>
      <c r="H278" s="403" t="s">
        <v>488</v>
      </c>
      <c r="I278" s="403">
        <v>150</v>
      </c>
      <c r="J278" s="403"/>
      <c r="K278" s="348" t="s">
        <v>27</v>
      </c>
      <c r="L278" s="402">
        <v>9</v>
      </c>
      <c r="M278" s="402">
        <v>7</v>
      </c>
      <c r="N278" s="403" t="s">
        <v>48</v>
      </c>
      <c r="O278" s="403">
        <v>150</v>
      </c>
      <c r="P278" s="403"/>
      <c r="Q278" s="403" t="s">
        <v>27</v>
      </c>
      <c r="R278" s="634"/>
      <c r="S278" s="348" t="s">
        <v>419</v>
      </c>
      <c r="T278" s="348" t="s">
        <v>967</v>
      </c>
    </row>
    <row r="279" spans="1:20">
      <c r="A279" s="403">
        <v>7</v>
      </c>
      <c r="B279" s="348">
        <v>96</v>
      </c>
      <c r="C279" s="360" t="s">
        <v>490</v>
      </c>
      <c r="D279" s="403" t="s">
        <v>17</v>
      </c>
      <c r="E279" s="403">
        <v>0</v>
      </c>
      <c r="F279" s="403" t="s">
        <v>18</v>
      </c>
      <c r="G279" s="403">
        <v>465</v>
      </c>
      <c r="H279" s="403" t="s">
        <v>488</v>
      </c>
      <c r="I279" s="403">
        <v>65</v>
      </c>
      <c r="J279" s="403"/>
      <c r="K279" s="348" t="s">
        <v>27</v>
      </c>
      <c r="L279" s="402">
        <v>5</v>
      </c>
      <c r="M279" s="402">
        <v>3.5</v>
      </c>
      <c r="N279" s="403" t="s">
        <v>26</v>
      </c>
      <c r="O279" s="403">
        <v>65</v>
      </c>
      <c r="P279" s="403"/>
      <c r="Q279" s="403" t="s">
        <v>27</v>
      </c>
      <c r="R279" s="403" t="s">
        <v>1039</v>
      </c>
      <c r="S279" s="348" t="s">
        <v>419</v>
      </c>
      <c r="T279" s="348" t="s">
        <v>968</v>
      </c>
    </row>
    <row r="280" spans="1:20">
      <c r="A280" s="403">
        <v>8</v>
      </c>
      <c r="B280" s="348">
        <v>97</v>
      </c>
      <c r="C280" s="348" t="s">
        <v>492</v>
      </c>
      <c r="D280" s="403" t="s">
        <v>17</v>
      </c>
      <c r="E280" s="403">
        <v>0</v>
      </c>
      <c r="F280" s="403" t="s">
        <v>18</v>
      </c>
      <c r="G280" s="403">
        <v>571</v>
      </c>
      <c r="H280" s="403" t="s">
        <v>488</v>
      </c>
      <c r="I280" s="403">
        <v>106</v>
      </c>
      <c r="J280" s="403"/>
      <c r="K280" s="348" t="s">
        <v>27</v>
      </c>
      <c r="L280" s="402">
        <v>5</v>
      </c>
      <c r="M280" s="402">
        <v>3</v>
      </c>
      <c r="N280" s="403" t="s">
        <v>30</v>
      </c>
      <c r="O280" s="403">
        <v>106</v>
      </c>
      <c r="P280" s="403"/>
      <c r="Q280" s="403" t="s">
        <v>27</v>
      </c>
      <c r="R280" s="403" t="s">
        <v>1039</v>
      </c>
      <c r="S280" s="348" t="s">
        <v>419</v>
      </c>
      <c r="T280" s="348" t="s">
        <v>968</v>
      </c>
    </row>
    <row r="281" spans="1:20">
      <c r="A281" s="403">
        <v>9</v>
      </c>
      <c r="B281" s="348">
        <v>99</v>
      </c>
      <c r="C281" s="348" t="s">
        <v>63</v>
      </c>
      <c r="D281" s="403" t="s">
        <v>17</v>
      </c>
      <c r="E281" s="403">
        <v>0</v>
      </c>
      <c r="F281" s="403" t="s">
        <v>18</v>
      </c>
      <c r="G281" s="403">
        <v>683</v>
      </c>
      <c r="H281" s="403" t="s">
        <v>496</v>
      </c>
      <c r="I281" s="403"/>
      <c r="J281" s="403">
        <v>283</v>
      </c>
      <c r="K281" s="348" t="s">
        <v>27</v>
      </c>
      <c r="L281" s="402">
        <v>2</v>
      </c>
      <c r="M281" s="402">
        <v>1.5</v>
      </c>
      <c r="N281" s="403" t="s">
        <v>26</v>
      </c>
      <c r="O281" s="403"/>
      <c r="P281" s="403">
        <v>283</v>
      </c>
      <c r="Q281" s="403" t="s">
        <v>27</v>
      </c>
      <c r="R281" s="403" t="s">
        <v>1039</v>
      </c>
      <c r="S281" s="348" t="s">
        <v>419</v>
      </c>
      <c r="T281" s="348" t="s">
        <v>968</v>
      </c>
    </row>
    <row r="282" spans="1:20">
      <c r="A282" s="403">
        <v>10</v>
      </c>
      <c r="B282" s="348"/>
      <c r="C282" s="348" t="s">
        <v>990</v>
      </c>
      <c r="D282" s="403" t="s">
        <v>17</v>
      </c>
      <c r="E282" s="403">
        <v>0</v>
      </c>
      <c r="F282" s="403" t="s">
        <v>18</v>
      </c>
      <c r="G282" s="403">
        <v>840</v>
      </c>
      <c r="H282" s="403" t="s">
        <v>488</v>
      </c>
      <c r="I282" s="403">
        <v>269</v>
      </c>
      <c r="J282" s="403"/>
      <c r="K282" s="348"/>
      <c r="L282" s="402"/>
      <c r="M282" s="402"/>
      <c r="N282" s="403"/>
      <c r="O282" s="403">
        <v>269</v>
      </c>
      <c r="P282" s="403"/>
      <c r="Q282" s="403" t="s">
        <v>27</v>
      </c>
      <c r="R282" s="403" t="s">
        <v>1039</v>
      </c>
      <c r="S282" s="348" t="s">
        <v>419</v>
      </c>
      <c r="T282" s="348" t="s">
        <v>968</v>
      </c>
    </row>
    <row r="283" spans="1:20">
      <c r="A283" s="403">
        <v>11</v>
      </c>
      <c r="B283" s="348">
        <v>102</v>
      </c>
      <c r="C283" s="348" t="s">
        <v>66</v>
      </c>
      <c r="D283" s="403" t="s">
        <v>17</v>
      </c>
      <c r="E283" s="403">
        <v>0</v>
      </c>
      <c r="F283" s="403" t="s">
        <v>18</v>
      </c>
      <c r="G283" s="403">
        <v>950</v>
      </c>
      <c r="H283" s="403" t="s">
        <v>496</v>
      </c>
      <c r="I283" s="403"/>
      <c r="J283" s="403">
        <v>267</v>
      </c>
      <c r="K283" s="348" t="s">
        <v>27</v>
      </c>
      <c r="L283" s="402">
        <v>5.5</v>
      </c>
      <c r="M283" s="402">
        <v>5.5</v>
      </c>
      <c r="N283" s="403" t="s">
        <v>26</v>
      </c>
      <c r="O283" s="403"/>
      <c r="P283" s="403">
        <v>267</v>
      </c>
      <c r="Q283" s="403" t="s">
        <v>27</v>
      </c>
      <c r="R283" s="403" t="s">
        <v>1039</v>
      </c>
      <c r="S283" s="348" t="s">
        <v>419</v>
      </c>
      <c r="T283" s="348" t="s">
        <v>968</v>
      </c>
    </row>
    <row r="284" spans="1:20">
      <c r="A284" s="403">
        <v>12</v>
      </c>
      <c r="B284" s="348">
        <v>103</v>
      </c>
      <c r="C284" s="348" t="s">
        <v>46</v>
      </c>
      <c r="D284" s="403" t="s">
        <v>17</v>
      </c>
      <c r="E284" s="403">
        <v>1</v>
      </c>
      <c r="F284" s="403" t="s">
        <v>18</v>
      </c>
      <c r="G284" s="403">
        <v>160</v>
      </c>
      <c r="H284" s="403" t="s">
        <v>496</v>
      </c>
      <c r="I284" s="403"/>
      <c r="J284" s="403">
        <v>210</v>
      </c>
      <c r="K284" s="348" t="s">
        <v>27</v>
      </c>
      <c r="L284" s="402">
        <v>3.5</v>
      </c>
      <c r="M284" s="402">
        <v>3.5</v>
      </c>
      <c r="N284" s="403" t="s">
        <v>26</v>
      </c>
      <c r="O284" s="403"/>
      <c r="P284" s="403">
        <v>210</v>
      </c>
      <c r="Q284" s="403" t="s">
        <v>27</v>
      </c>
      <c r="R284" s="634" t="s">
        <v>1040</v>
      </c>
      <c r="S284" s="348" t="s">
        <v>419</v>
      </c>
      <c r="T284" s="348" t="s">
        <v>968</v>
      </c>
    </row>
    <row r="285" spans="1:20">
      <c r="A285" s="403">
        <v>13</v>
      </c>
      <c r="B285" s="348">
        <v>103</v>
      </c>
      <c r="C285" s="348" t="s">
        <v>46</v>
      </c>
      <c r="D285" s="403" t="s">
        <v>17</v>
      </c>
      <c r="E285" s="403">
        <v>1</v>
      </c>
      <c r="F285" s="403" t="s">
        <v>18</v>
      </c>
      <c r="G285" s="403">
        <v>160</v>
      </c>
      <c r="H285" s="403" t="s">
        <v>488</v>
      </c>
      <c r="I285" s="403">
        <v>320</v>
      </c>
      <c r="J285" s="403"/>
      <c r="K285" s="348" t="s">
        <v>27</v>
      </c>
      <c r="L285" s="402">
        <v>3.5</v>
      </c>
      <c r="M285" s="402">
        <v>3.5</v>
      </c>
      <c r="N285" s="403" t="s">
        <v>26</v>
      </c>
      <c r="O285" s="403">
        <v>320</v>
      </c>
      <c r="P285" s="403"/>
      <c r="Q285" s="403" t="s">
        <v>27</v>
      </c>
      <c r="R285" s="634"/>
      <c r="S285" s="348" t="s">
        <v>419</v>
      </c>
      <c r="T285" s="348" t="s">
        <v>968</v>
      </c>
    </row>
    <row r="286" spans="1:20">
      <c r="A286" s="403">
        <v>14</v>
      </c>
      <c r="B286" s="348">
        <v>105</v>
      </c>
      <c r="C286" s="348" t="s">
        <v>46</v>
      </c>
      <c r="D286" s="403" t="s">
        <v>17</v>
      </c>
      <c r="E286" s="403">
        <v>1</v>
      </c>
      <c r="F286" s="403" t="s">
        <v>18</v>
      </c>
      <c r="G286" s="403">
        <v>503</v>
      </c>
      <c r="H286" s="403" t="s">
        <v>488</v>
      </c>
      <c r="I286" s="403">
        <v>343</v>
      </c>
      <c r="J286" s="403"/>
      <c r="K286" s="348" t="s">
        <v>27</v>
      </c>
      <c r="L286" s="402">
        <v>1.5</v>
      </c>
      <c r="M286" s="402">
        <v>1.5</v>
      </c>
      <c r="N286" s="403" t="s">
        <v>26</v>
      </c>
      <c r="O286" s="403">
        <v>343</v>
      </c>
      <c r="P286" s="403"/>
      <c r="Q286" s="403" t="s">
        <v>27</v>
      </c>
      <c r="R286" s="634" t="s">
        <v>1040</v>
      </c>
      <c r="S286" s="348" t="s">
        <v>420</v>
      </c>
      <c r="T286" s="348" t="s">
        <v>968</v>
      </c>
    </row>
    <row r="287" spans="1:20">
      <c r="A287" s="403">
        <v>15</v>
      </c>
      <c r="B287" s="348">
        <v>105</v>
      </c>
      <c r="C287" s="348" t="s">
        <v>46</v>
      </c>
      <c r="D287" s="403" t="s">
        <v>17</v>
      </c>
      <c r="E287" s="403">
        <v>1</v>
      </c>
      <c r="F287" s="403" t="s">
        <v>18</v>
      </c>
      <c r="G287" s="403">
        <v>503</v>
      </c>
      <c r="H287" s="403" t="s">
        <v>496</v>
      </c>
      <c r="I287" s="403"/>
      <c r="J287" s="403">
        <v>343</v>
      </c>
      <c r="K287" s="348" t="s">
        <v>27</v>
      </c>
      <c r="L287" s="402">
        <v>1.5</v>
      </c>
      <c r="M287" s="402">
        <v>1.5</v>
      </c>
      <c r="N287" s="403" t="s">
        <v>26</v>
      </c>
      <c r="O287" s="403"/>
      <c r="P287" s="403">
        <v>343</v>
      </c>
      <c r="Q287" s="403" t="s">
        <v>27</v>
      </c>
      <c r="R287" s="634"/>
      <c r="S287" s="348" t="s">
        <v>420</v>
      </c>
      <c r="T287" s="348" t="s">
        <v>968</v>
      </c>
    </row>
    <row r="288" spans="1:20">
      <c r="A288" s="403">
        <v>16</v>
      </c>
      <c r="B288" s="348">
        <v>106</v>
      </c>
      <c r="C288" s="348" t="s">
        <v>432</v>
      </c>
      <c r="D288" s="403" t="s">
        <v>17</v>
      </c>
      <c r="E288" s="403">
        <v>1</v>
      </c>
      <c r="F288" s="403" t="s">
        <v>18</v>
      </c>
      <c r="G288" s="403">
        <v>550</v>
      </c>
      <c r="H288" s="403" t="s">
        <v>496</v>
      </c>
      <c r="I288" s="403"/>
      <c r="J288" s="403">
        <v>47</v>
      </c>
      <c r="K288" s="348" t="s">
        <v>27</v>
      </c>
      <c r="L288" s="402">
        <v>21</v>
      </c>
      <c r="M288" s="402">
        <v>15</v>
      </c>
      <c r="N288" s="403" t="s">
        <v>30</v>
      </c>
      <c r="O288" s="403"/>
      <c r="P288" s="403">
        <v>47</v>
      </c>
      <c r="Q288" s="403" t="s">
        <v>27</v>
      </c>
      <c r="R288" s="403" t="s">
        <v>1039</v>
      </c>
      <c r="S288" s="348" t="s">
        <v>420</v>
      </c>
      <c r="T288" s="348" t="s">
        <v>967</v>
      </c>
    </row>
    <row r="289" spans="1:20">
      <c r="A289" s="403">
        <v>17</v>
      </c>
      <c r="B289" s="348">
        <v>107</v>
      </c>
      <c r="C289" s="348" t="s">
        <v>433</v>
      </c>
      <c r="D289" s="403" t="s">
        <v>17</v>
      </c>
      <c r="E289" s="403">
        <v>1</v>
      </c>
      <c r="F289" s="403" t="s">
        <v>18</v>
      </c>
      <c r="G289" s="403">
        <v>708</v>
      </c>
      <c r="H289" s="403" t="s">
        <v>488</v>
      </c>
      <c r="I289" s="403">
        <v>205</v>
      </c>
      <c r="J289" s="403"/>
      <c r="K289" s="348" t="s">
        <v>27</v>
      </c>
      <c r="L289" s="402">
        <v>5.5</v>
      </c>
      <c r="M289" s="402">
        <v>3.5</v>
      </c>
      <c r="N289" s="403" t="s">
        <v>30</v>
      </c>
      <c r="O289" s="403">
        <v>205</v>
      </c>
      <c r="P289" s="403"/>
      <c r="Q289" s="403" t="s">
        <v>27</v>
      </c>
      <c r="R289" s="403" t="s">
        <v>1039</v>
      </c>
      <c r="S289" s="348" t="s">
        <v>420</v>
      </c>
      <c r="T289" s="348" t="s">
        <v>967</v>
      </c>
    </row>
    <row r="290" spans="1:20">
      <c r="A290" s="403">
        <v>18</v>
      </c>
      <c r="B290" s="348"/>
      <c r="C290" s="348" t="s">
        <v>991</v>
      </c>
      <c r="D290" s="403" t="s">
        <v>17</v>
      </c>
      <c r="E290" s="403">
        <v>1</v>
      </c>
      <c r="F290" s="403" t="s">
        <v>18</v>
      </c>
      <c r="G290" s="403">
        <v>990</v>
      </c>
      <c r="H290" s="403" t="s">
        <v>496</v>
      </c>
      <c r="I290" s="403"/>
      <c r="J290" s="403">
        <v>440</v>
      </c>
      <c r="K290" s="348"/>
      <c r="L290" s="402"/>
      <c r="M290" s="402"/>
      <c r="N290" s="403"/>
      <c r="O290" s="403"/>
      <c r="P290" s="403">
        <v>440</v>
      </c>
      <c r="Q290" s="403" t="s">
        <v>27</v>
      </c>
      <c r="R290" s="403" t="s">
        <v>1039</v>
      </c>
      <c r="S290" s="348" t="s">
        <v>420</v>
      </c>
      <c r="T290" s="348" t="s">
        <v>968</v>
      </c>
    </row>
    <row r="291" spans="1:20">
      <c r="A291" s="403">
        <v>19</v>
      </c>
      <c r="B291" s="348">
        <v>109</v>
      </c>
      <c r="C291" s="348" t="s">
        <v>73</v>
      </c>
      <c r="D291" s="403" t="s">
        <v>17</v>
      </c>
      <c r="E291" s="403">
        <v>2</v>
      </c>
      <c r="F291" s="403" t="s">
        <v>18</v>
      </c>
      <c r="G291" s="357" t="s">
        <v>960</v>
      </c>
      <c r="H291" s="403" t="s">
        <v>496</v>
      </c>
      <c r="I291" s="403"/>
      <c r="J291" s="403">
        <v>27</v>
      </c>
      <c r="K291" s="348" t="s">
        <v>27</v>
      </c>
      <c r="L291" s="402">
        <v>3.5</v>
      </c>
      <c r="M291" s="402">
        <v>3.5</v>
      </c>
      <c r="N291" s="403" t="s">
        <v>26</v>
      </c>
      <c r="O291" s="403"/>
      <c r="P291" s="403">
        <v>27</v>
      </c>
      <c r="Q291" s="403" t="s">
        <v>27</v>
      </c>
      <c r="R291" s="634" t="s">
        <v>1040</v>
      </c>
      <c r="S291" s="348" t="s">
        <v>420</v>
      </c>
      <c r="T291" s="348" t="s">
        <v>968</v>
      </c>
    </row>
    <row r="292" spans="1:20">
      <c r="A292" s="403">
        <v>20</v>
      </c>
      <c r="B292" s="348">
        <v>109</v>
      </c>
      <c r="C292" s="348" t="s">
        <v>47</v>
      </c>
      <c r="D292" s="403" t="s">
        <v>17</v>
      </c>
      <c r="E292" s="403">
        <v>2</v>
      </c>
      <c r="F292" s="403" t="s">
        <v>18</v>
      </c>
      <c r="G292" s="357" t="s">
        <v>960</v>
      </c>
      <c r="H292" s="403" t="s">
        <v>488</v>
      </c>
      <c r="I292" s="403">
        <v>309</v>
      </c>
      <c r="J292" s="403"/>
      <c r="K292" s="348" t="s">
        <v>27</v>
      </c>
      <c r="L292" s="402">
        <v>2.5</v>
      </c>
      <c r="M292" s="402">
        <v>2.5</v>
      </c>
      <c r="N292" s="403" t="s">
        <v>26</v>
      </c>
      <c r="O292" s="403">
        <v>309</v>
      </c>
      <c r="P292" s="403"/>
      <c r="Q292" s="403" t="s">
        <v>27</v>
      </c>
      <c r="R292" s="634"/>
      <c r="S292" s="348" t="s">
        <v>420</v>
      </c>
      <c r="T292" s="348" t="s">
        <v>968</v>
      </c>
    </row>
    <row r="293" spans="1:20">
      <c r="A293" s="403">
        <v>21</v>
      </c>
      <c r="B293" s="348"/>
      <c r="C293" s="348" t="s">
        <v>991</v>
      </c>
      <c r="D293" s="403" t="s">
        <v>17</v>
      </c>
      <c r="E293" s="403">
        <v>2</v>
      </c>
      <c r="F293" s="403" t="s">
        <v>18</v>
      </c>
      <c r="G293" s="403">
        <v>320</v>
      </c>
      <c r="H293" s="403" t="s">
        <v>488</v>
      </c>
      <c r="I293" s="403">
        <v>303</v>
      </c>
      <c r="J293" s="403"/>
      <c r="K293" s="348"/>
      <c r="L293" s="402"/>
      <c r="M293" s="402"/>
      <c r="N293" s="403"/>
      <c r="O293" s="403">
        <v>303</v>
      </c>
      <c r="P293" s="403"/>
      <c r="Q293" s="403" t="s">
        <v>27</v>
      </c>
      <c r="R293" s="403" t="s">
        <v>1039</v>
      </c>
      <c r="S293" s="348" t="s">
        <v>420</v>
      </c>
      <c r="T293" s="348" t="s">
        <v>968</v>
      </c>
    </row>
    <row r="294" spans="1:20">
      <c r="A294" s="403">
        <v>22</v>
      </c>
      <c r="B294" s="348"/>
      <c r="C294" s="348" t="s">
        <v>991</v>
      </c>
      <c r="D294" s="403" t="s">
        <v>17</v>
      </c>
      <c r="E294" s="403">
        <v>2</v>
      </c>
      <c r="F294" s="403" t="s">
        <v>18</v>
      </c>
      <c r="G294" s="403">
        <v>420</v>
      </c>
      <c r="H294" s="403" t="s">
        <v>488</v>
      </c>
      <c r="I294" s="403">
        <v>100</v>
      </c>
      <c r="J294" s="403"/>
      <c r="K294" s="348"/>
      <c r="L294" s="402"/>
      <c r="M294" s="402"/>
      <c r="N294" s="403"/>
      <c r="O294" s="403">
        <v>100</v>
      </c>
      <c r="P294" s="403"/>
      <c r="Q294" s="403" t="s">
        <v>27</v>
      </c>
      <c r="R294" s="634" t="s">
        <v>1040</v>
      </c>
      <c r="S294" s="348" t="s">
        <v>420</v>
      </c>
      <c r="T294" s="348" t="s">
        <v>968</v>
      </c>
    </row>
    <row r="295" spans="1:20">
      <c r="A295" s="403">
        <v>23</v>
      </c>
      <c r="B295" s="348">
        <v>111</v>
      </c>
      <c r="C295" s="348" t="s">
        <v>75</v>
      </c>
      <c r="D295" s="403" t="s">
        <v>17</v>
      </c>
      <c r="E295" s="403">
        <v>2</v>
      </c>
      <c r="F295" s="403" t="s">
        <v>18</v>
      </c>
      <c r="G295" s="403">
        <v>420</v>
      </c>
      <c r="H295" s="403" t="s">
        <v>496</v>
      </c>
      <c r="I295" s="403"/>
      <c r="J295" s="403">
        <v>403</v>
      </c>
      <c r="K295" s="348" t="s">
        <v>27</v>
      </c>
      <c r="L295" s="402">
        <v>5.5</v>
      </c>
      <c r="M295" s="402">
        <v>3.5</v>
      </c>
      <c r="N295" s="403" t="s">
        <v>30</v>
      </c>
      <c r="O295" s="403"/>
      <c r="P295" s="403">
        <v>403</v>
      </c>
      <c r="Q295" s="403" t="s">
        <v>27</v>
      </c>
      <c r="R295" s="634"/>
      <c r="S295" s="348" t="s">
        <v>420</v>
      </c>
      <c r="T295" s="348" t="s">
        <v>967</v>
      </c>
    </row>
    <row r="296" spans="1:20">
      <c r="A296" s="403">
        <v>24</v>
      </c>
      <c r="B296" s="348">
        <v>113</v>
      </c>
      <c r="C296" s="348" t="s">
        <v>47</v>
      </c>
      <c r="D296" s="403" t="s">
        <v>17</v>
      </c>
      <c r="E296" s="403">
        <v>2</v>
      </c>
      <c r="F296" s="403" t="s">
        <v>18</v>
      </c>
      <c r="G296" s="403">
        <v>903</v>
      </c>
      <c r="H296" s="403" t="s">
        <v>496</v>
      </c>
      <c r="I296" s="403"/>
      <c r="J296" s="403">
        <v>483</v>
      </c>
      <c r="K296" s="348" t="s">
        <v>27</v>
      </c>
      <c r="L296" s="402">
        <v>1.5</v>
      </c>
      <c r="M296" s="402">
        <v>1.5</v>
      </c>
      <c r="N296" s="403" t="s">
        <v>26</v>
      </c>
      <c r="O296" s="403"/>
      <c r="P296" s="403">
        <v>483</v>
      </c>
      <c r="Q296" s="403" t="s">
        <v>27</v>
      </c>
      <c r="R296" s="403" t="s">
        <v>1039</v>
      </c>
      <c r="S296" s="348" t="s">
        <v>420</v>
      </c>
      <c r="T296" s="348" t="s">
        <v>968</v>
      </c>
    </row>
    <row r="297" spans="1:20">
      <c r="A297" s="403">
        <v>25</v>
      </c>
      <c r="B297" s="348">
        <v>115</v>
      </c>
      <c r="C297" s="348" t="s">
        <v>46</v>
      </c>
      <c r="D297" s="403" t="s">
        <v>17</v>
      </c>
      <c r="E297" s="403">
        <v>3</v>
      </c>
      <c r="F297" s="403" t="s">
        <v>18</v>
      </c>
      <c r="G297" s="357" t="s">
        <v>486</v>
      </c>
      <c r="H297" s="403" t="s">
        <v>496</v>
      </c>
      <c r="I297" s="403"/>
      <c r="J297" s="403">
        <v>152</v>
      </c>
      <c r="K297" s="348" t="s">
        <v>27</v>
      </c>
      <c r="L297" s="402">
        <v>2.5</v>
      </c>
      <c r="M297" s="402">
        <v>1.5</v>
      </c>
      <c r="N297" s="403" t="s">
        <v>48</v>
      </c>
      <c r="O297" s="403"/>
      <c r="P297" s="403">
        <v>152</v>
      </c>
      <c r="Q297" s="403" t="s">
        <v>27</v>
      </c>
      <c r="R297" s="634" t="s">
        <v>1040</v>
      </c>
      <c r="S297" s="348" t="s">
        <v>420</v>
      </c>
      <c r="T297" s="348" t="s">
        <v>968</v>
      </c>
    </row>
    <row r="298" spans="1:20">
      <c r="A298" s="403">
        <v>26</v>
      </c>
      <c r="B298" s="348">
        <v>115</v>
      </c>
      <c r="C298" s="348" t="s">
        <v>46</v>
      </c>
      <c r="D298" s="403" t="s">
        <v>17</v>
      </c>
      <c r="E298" s="403">
        <v>3</v>
      </c>
      <c r="F298" s="403" t="s">
        <v>18</v>
      </c>
      <c r="G298" s="357" t="s">
        <v>486</v>
      </c>
      <c r="H298" s="403" t="s">
        <v>488</v>
      </c>
      <c r="I298" s="403">
        <v>635</v>
      </c>
      <c r="J298" s="403"/>
      <c r="K298" s="348" t="s">
        <v>27</v>
      </c>
      <c r="L298" s="402">
        <v>2.5</v>
      </c>
      <c r="M298" s="402">
        <v>1.5</v>
      </c>
      <c r="N298" s="403" t="s">
        <v>30</v>
      </c>
      <c r="O298" s="403">
        <v>635</v>
      </c>
      <c r="P298" s="403"/>
      <c r="Q298" s="403" t="s">
        <v>27</v>
      </c>
      <c r="R298" s="634"/>
      <c r="S298" s="348" t="s">
        <v>420</v>
      </c>
      <c r="T298" s="348" t="s">
        <v>968</v>
      </c>
    </row>
    <row r="299" spans="1:20">
      <c r="A299" s="403">
        <v>27</v>
      </c>
      <c r="B299" s="348">
        <v>117</v>
      </c>
      <c r="C299" s="348" t="s">
        <v>46</v>
      </c>
      <c r="D299" s="403" t="s">
        <v>17</v>
      </c>
      <c r="E299" s="403">
        <v>3</v>
      </c>
      <c r="F299" s="403" t="s">
        <v>18</v>
      </c>
      <c r="G299" s="403">
        <v>418</v>
      </c>
      <c r="H299" s="403" t="s">
        <v>488</v>
      </c>
      <c r="I299" s="403">
        <v>363</v>
      </c>
      <c r="J299" s="403"/>
      <c r="K299" s="348" t="s">
        <v>27</v>
      </c>
      <c r="L299" s="402">
        <v>5.5</v>
      </c>
      <c r="M299" s="402">
        <v>3.5</v>
      </c>
      <c r="N299" s="403" t="s">
        <v>30</v>
      </c>
      <c r="O299" s="403">
        <v>363</v>
      </c>
      <c r="P299" s="403"/>
      <c r="Q299" s="403" t="s">
        <v>27</v>
      </c>
      <c r="R299" s="403" t="s">
        <v>1039</v>
      </c>
      <c r="S299" s="348" t="s">
        <v>420</v>
      </c>
      <c r="T299" s="348" t="s">
        <v>968</v>
      </c>
    </row>
    <row r="300" spans="1:20">
      <c r="A300" s="403">
        <v>28</v>
      </c>
      <c r="B300" s="348"/>
      <c r="C300" s="348" t="s">
        <v>991</v>
      </c>
      <c r="D300" s="403" t="s">
        <v>17</v>
      </c>
      <c r="E300" s="403">
        <v>3</v>
      </c>
      <c r="F300" s="403" t="s">
        <v>18</v>
      </c>
      <c r="G300" s="403">
        <v>452</v>
      </c>
      <c r="H300" s="403" t="s">
        <v>496</v>
      </c>
      <c r="I300" s="403"/>
      <c r="J300" s="403">
        <v>397</v>
      </c>
      <c r="K300" s="348"/>
      <c r="L300" s="402"/>
      <c r="M300" s="402"/>
      <c r="N300" s="403"/>
      <c r="O300" s="403"/>
      <c r="P300" s="403">
        <v>397</v>
      </c>
      <c r="Q300" s="403" t="s">
        <v>27</v>
      </c>
      <c r="R300" s="403" t="s">
        <v>1039</v>
      </c>
      <c r="S300" s="348" t="s">
        <v>420</v>
      </c>
      <c r="T300" s="348" t="s">
        <v>968</v>
      </c>
    </row>
    <row r="301" spans="1:20">
      <c r="A301" s="403">
        <v>29</v>
      </c>
      <c r="B301" s="348">
        <v>119</v>
      </c>
      <c r="C301" s="348" t="s">
        <v>46</v>
      </c>
      <c r="D301" s="403" t="s">
        <v>17</v>
      </c>
      <c r="E301" s="403">
        <v>3</v>
      </c>
      <c r="F301" s="403" t="s">
        <v>18</v>
      </c>
      <c r="G301" s="403">
        <v>580</v>
      </c>
      <c r="H301" s="403" t="s">
        <v>496</v>
      </c>
      <c r="I301" s="403"/>
      <c r="J301" s="403">
        <v>128</v>
      </c>
      <c r="K301" s="348" t="s">
        <v>27</v>
      </c>
      <c r="L301" s="402">
        <v>2.5</v>
      </c>
      <c r="M301" s="402">
        <v>1.5</v>
      </c>
      <c r="N301" s="403" t="s">
        <v>26</v>
      </c>
      <c r="O301" s="403"/>
      <c r="P301" s="403">
        <v>128</v>
      </c>
      <c r="Q301" s="403" t="s">
        <v>27</v>
      </c>
      <c r="R301" s="634" t="s">
        <v>1040</v>
      </c>
      <c r="S301" s="348" t="s">
        <v>420</v>
      </c>
      <c r="T301" s="348" t="s">
        <v>968</v>
      </c>
    </row>
    <row r="302" spans="1:20">
      <c r="A302" s="403">
        <v>30</v>
      </c>
      <c r="B302" s="348">
        <v>119</v>
      </c>
      <c r="C302" s="354" t="s">
        <v>434</v>
      </c>
      <c r="D302" s="403" t="s">
        <v>17</v>
      </c>
      <c r="E302" s="403">
        <v>3</v>
      </c>
      <c r="F302" s="403" t="s">
        <v>18</v>
      </c>
      <c r="G302" s="403">
        <v>580</v>
      </c>
      <c r="H302" s="403" t="s">
        <v>488</v>
      </c>
      <c r="I302" s="403">
        <v>162</v>
      </c>
      <c r="J302" s="403"/>
      <c r="K302" s="348" t="s">
        <v>27</v>
      </c>
      <c r="L302" s="402">
        <v>2.5</v>
      </c>
      <c r="M302" s="402">
        <v>1.5</v>
      </c>
      <c r="N302" s="403" t="s">
        <v>30</v>
      </c>
      <c r="O302" s="403">
        <v>162</v>
      </c>
      <c r="P302" s="403"/>
      <c r="Q302" s="403" t="s">
        <v>27</v>
      </c>
      <c r="R302" s="634"/>
      <c r="S302" s="348" t="s">
        <v>420</v>
      </c>
      <c r="T302" s="348" t="s">
        <v>967</v>
      </c>
    </row>
  </sheetData>
  <autoFilter ref="S81:T302"/>
  <mergeCells count="57">
    <mergeCell ref="A2:A4"/>
    <mergeCell ref="B2:B4"/>
    <mergeCell ref="C2:C4"/>
    <mergeCell ref="D2:G4"/>
    <mergeCell ref="H2:H4"/>
    <mergeCell ref="R105:R106"/>
    <mergeCell ref="R11:R12"/>
    <mergeCell ref="R27:R28"/>
    <mergeCell ref="R29:R30"/>
    <mergeCell ref="R31:R32"/>
    <mergeCell ref="R45:R46"/>
    <mergeCell ref="R19:R22"/>
    <mergeCell ref="R52:R53"/>
    <mergeCell ref="R66:R67"/>
    <mergeCell ref="R75:R76"/>
    <mergeCell ref="R77:R78"/>
    <mergeCell ref="R95:R96"/>
    <mergeCell ref="R178:R179"/>
    <mergeCell ref="R124:R125"/>
    <mergeCell ref="R130:R131"/>
    <mergeCell ref="R136:R137"/>
    <mergeCell ref="R139:R140"/>
    <mergeCell ref="R144:R145"/>
    <mergeCell ref="R150:R151"/>
    <mergeCell ref="R155:R156"/>
    <mergeCell ref="R160:R161"/>
    <mergeCell ref="R166:R167"/>
    <mergeCell ref="R169:R170"/>
    <mergeCell ref="R173:R174"/>
    <mergeCell ref="R284:R285"/>
    <mergeCell ref="R180:R181"/>
    <mergeCell ref="R193:R194"/>
    <mergeCell ref="R196:R197"/>
    <mergeCell ref="R221:R222"/>
    <mergeCell ref="R229:R230"/>
    <mergeCell ref="R260:R261"/>
    <mergeCell ref="R264:R265"/>
    <mergeCell ref="R267:R268"/>
    <mergeCell ref="R270:R271"/>
    <mergeCell ref="R275:R276"/>
    <mergeCell ref="R277:R278"/>
    <mergeCell ref="R286:R287"/>
    <mergeCell ref="R291:R292"/>
    <mergeCell ref="R294:R295"/>
    <mergeCell ref="R297:R298"/>
    <mergeCell ref="R301:R302"/>
    <mergeCell ref="Q2:Q4"/>
    <mergeCell ref="R2:R4"/>
    <mergeCell ref="S2:S4"/>
    <mergeCell ref="T2:T4"/>
    <mergeCell ref="C1:T1"/>
    <mergeCell ref="I2:N2"/>
    <mergeCell ref="I3:J3"/>
    <mergeCell ref="K3:K4"/>
    <mergeCell ref="L3:M3"/>
    <mergeCell ref="N3:N4"/>
    <mergeCell ref="O3:P3"/>
  </mergeCells>
  <conditionalFormatting sqref="C9 A6:A55">
    <cfRule type="cellIs" dxfId="19" priority="15" stopIfTrue="1" operator="equal">
      <formula>0</formula>
    </cfRule>
  </conditionalFormatting>
  <conditionalFormatting sqref="A5">
    <cfRule type="cellIs" dxfId="18" priority="21" stopIfTrue="1" operator="equal">
      <formula>0</formula>
    </cfRule>
  </conditionalFormatting>
  <conditionalFormatting sqref="C5">
    <cfRule type="cellIs" dxfId="17" priority="20" stopIfTrue="1" operator="equal">
      <formula>0</formula>
    </cfRule>
  </conditionalFormatting>
  <conditionalFormatting sqref="C6">
    <cfRule type="cellIs" dxfId="16" priority="16" stopIfTrue="1" operator="equal">
      <formula>0</formula>
    </cfRule>
  </conditionalFormatting>
  <conditionalFormatting sqref="C8">
    <cfRule type="cellIs" dxfId="15" priority="18" stopIfTrue="1" operator="equal">
      <formula>0</formula>
    </cfRule>
  </conditionalFormatting>
  <conditionalFormatting sqref="C7">
    <cfRule type="cellIs" dxfId="14" priority="17" stopIfTrue="1" operator="equal">
      <formula>0</formula>
    </cfRule>
  </conditionalFormatting>
  <conditionalFormatting sqref="A56:A70">
    <cfRule type="cellIs" dxfId="13" priority="14" stopIfTrue="1" operator="equal">
      <formula>0</formula>
    </cfRule>
  </conditionalFormatting>
  <conditionalFormatting sqref="C56">
    <cfRule type="cellIs" dxfId="12" priority="13" stopIfTrue="1" operator="equal">
      <formula>0</formula>
    </cfRule>
  </conditionalFormatting>
  <conditionalFormatting sqref="C71">
    <cfRule type="cellIs" dxfId="11" priority="11" stopIfTrue="1" operator="equal">
      <formula>0</formula>
    </cfRule>
  </conditionalFormatting>
  <conditionalFormatting sqref="A71:A80">
    <cfRule type="cellIs" dxfId="10" priority="12" stopIfTrue="1" operator="equal">
      <formula>0</formula>
    </cfRule>
  </conditionalFormatting>
  <conditionalFormatting sqref="C81">
    <cfRule type="cellIs" dxfId="9" priority="9" stopIfTrue="1" operator="equal">
      <formula>0</formula>
    </cfRule>
  </conditionalFormatting>
  <conditionalFormatting sqref="A81">
    <cfRule type="cellIs" dxfId="8" priority="10" stopIfTrue="1" operator="equal">
      <formula>0</formula>
    </cfRule>
  </conditionalFormatting>
  <conditionalFormatting sqref="A116">
    <cfRule type="cellIs" dxfId="7" priority="8" stopIfTrue="1" operator="equal">
      <formula>0</formula>
    </cfRule>
  </conditionalFormatting>
  <conditionalFormatting sqref="C116">
    <cfRule type="cellIs" dxfId="6" priority="7" stopIfTrue="1" operator="equal">
      <formula>0</formula>
    </cfRule>
  </conditionalFormatting>
  <conditionalFormatting sqref="A254">
    <cfRule type="cellIs" dxfId="5" priority="6" stopIfTrue="1" operator="equal">
      <formula>0</formula>
    </cfRule>
  </conditionalFormatting>
  <conditionalFormatting sqref="C254">
    <cfRule type="cellIs" dxfId="4" priority="5" stopIfTrue="1" operator="equal">
      <formula>0</formula>
    </cfRule>
  </conditionalFormatting>
  <conditionalFormatting sqref="A255">
    <cfRule type="cellIs" dxfId="3" priority="4" stopIfTrue="1" operator="equal">
      <formula>0</formula>
    </cfRule>
  </conditionalFormatting>
  <conditionalFormatting sqref="C255">
    <cfRule type="cellIs" dxfId="2" priority="3" stopIfTrue="1" operator="equal">
      <formula>0</formula>
    </cfRule>
  </conditionalFormatting>
  <conditionalFormatting sqref="A272">
    <cfRule type="cellIs" dxfId="1" priority="2" stopIfTrue="1" operator="equal">
      <formula>0</formula>
    </cfRule>
  </conditionalFormatting>
  <conditionalFormatting sqref="C272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365"/>
  <sheetViews>
    <sheetView topLeftCell="A88" zoomScale="70" zoomScaleNormal="70" workbookViewId="0">
      <selection activeCell="J37" sqref="J37"/>
    </sheetView>
  </sheetViews>
  <sheetFormatPr defaultRowHeight="18.75"/>
  <cols>
    <col min="2" max="2" width="4.44140625" bestFit="1" customWidth="1"/>
    <col min="3" max="3" width="29.77734375" bestFit="1" customWidth="1"/>
    <col min="4" max="4" width="4" customWidth="1"/>
    <col min="5" max="5" width="3" customWidth="1"/>
    <col min="6" max="6" width="2.21875" customWidth="1"/>
    <col min="7" max="8" width="4" customWidth="1"/>
    <col min="9" max="9" width="3" customWidth="1"/>
    <col min="10" max="10" width="2.21875" customWidth="1"/>
    <col min="11" max="11" width="4" customWidth="1"/>
    <col min="12" max="15" width="8.88671875" customWidth="1"/>
    <col min="20" max="20" width="22.44140625" bestFit="1" customWidth="1"/>
    <col min="21" max="21" width="23.44140625" bestFit="1" customWidth="1"/>
  </cols>
  <sheetData>
    <row r="1" spans="1:21">
      <c r="B1" s="560" t="s">
        <v>16</v>
      </c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</row>
    <row r="2" spans="1:21">
      <c r="B2" s="1"/>
      <c r="C2" s="2"/>
      <c r="D2" s="2"/>
      <c r="E2" s="1"/>
      <c r="F2" s="2"/>
      <c r="G2" s="3"/>
      <c r="H2" s="2"/>
      <c r="I2" s="1"/>
      <c r="J2" s="2"/>
      <c r="K2" s="3"/>
      <c r="L2" s="4"/>
      <c r="M2" s="4"/>
      <c r="N2" s="4"/>
      <c r="O2" s="4"/>
      <c r="P2" s="2"/>
      <c r="Q2" s="5"/>
      <c r="R2" s="5"/>
      <c r="S2" s="1"/>
      <c r="T2" s="3"/>
      <c r="U2" s="1"/>
    </row>
    <row r="3" spans="1:21">
      <c r="A3" s="575" t="s">
        <v>890</v>
      </c>
      <c r="B3" s="561" t="s">
        <v>888</v>
      </c>
      <c r="C3" s="561" t="s">
        <v>0</v>
      </c>
      <c r="D3" s="562" t="s">
        <v>467</v>
      </c>
      <c r="E3" s="561"/>
      <c r="F3" s="561"/>
      <c r="G3" s="561"/>
      <c r="H3" s="562" t="s">
        <v>466</v>
      </c>
      <c r="I3" s="561"/>
      <c r="J3" s="561"/>
      <c r="K3" s="561"/>
      <c r="L3" s="561" t="s">
        <v>2</v>
      </c>
      <c r="M3" s="561"/>
      <c r="N3" s="561"/>
      <c r="O3" s="561"/>
      <c r="P3" s="561"/>
      <c r="Q3" s="561" t="s">
        <v>3</v>
      </c>
      <c r="R3" s="561"/>
      <c r="S3" s="561"/>
      <c r="T3" s="563" t="s">
        <v>13</v>
      </c>
      <c r="U3" s="562" t="s">
        <v>55</v>
      </c>
    </row>
    <row r="4" spans="1:21" ht="37.5" customHeight="1">
      <c r="A4" s="575"/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6" t="s">
        <v>276</v>
      </c>
      <c r="M4" s="567"/>
      <c r="N4" s="568" t="s">
        <v>4</v>
      </c>
      <c r="O4" s="568" t="s">
        <v>14</v>
      </c>
      <c r="P4" s="561" t="s">
        <v>5</v>
      </c>
      <c r="Q4" s="570" t="s">
        <v>15</v>
      </c>
      <c r="R4" s="570"/>
      <c r="S4" s="571" t="s">
        <v>6</v>
      </c>
      <c r="T4" s="564"/>
      <c r="U4" s="562"/>
    </row>
    <row r="5" spans="1:21">
      <c r="A5" s="575"/>
      <c r="B5" s="561"/>
      <c r="C5" s="561"/>
      <c r="D5" s="561"/>
      <c r="E5" s="561"/>
      <c r="F5" s="561"/>
      <c r="G5" s="561"/>
      <c r="H5" s="561"/>
      <c r="I5" s="561"/>
      <c r="J5" s="561"/>
      <c r="K5" s="561"/>
      <c r="L5" s="43" t="s">
        <v>9</v>
      </c>
      <c r="M5" s="43" t="s">
        <v>10</v>
      </c>
      <c r="N5" s="569"/>
      <c r="O5" s="569"/>
      <c r="P5" s="561"/>
      <c r="Q5" s="7" t="s">
        <v>11</v>
      </c>
      <c r="R5" s="7" t="s">
        <v>12</v>
      </c>
      <c r="S5" s="571"/>
      <c r="T5" s="565"/>
      <c r="U5" s="562"/>
    </row>
    <row r="6" spans="1:21">
      <c r="A6">
        <v>1</v>
      </c>
      <c r="B6" s="22">
        <v>514</v>
      </c>
      <c r="C6" s="22" t="s">
        <v>273</v>
      </c>
      <c r="D6" s="58" t="s">
        <v>17</v>
      </c>
      <c r="E6" s="58">
        <v>31</v>
      </c>
      <c r="F6" s="54" t="s">
        <v>18</v>
      </c>
      <c r="G6" s="58">
        <v>597</v>
      </c>
      <c r="H6" s="58" t="s">
        <v>17</v>
      </c>
      <c r="I6" s="58">
        <v>31</v>
      </c>
      <c r="J6" s="54" t="s">
        <v>18</v>
      </c>
      <c r="K6" s="58">
        <v>597</v>
      </c>
      <c r="L6" s="22"/>
      <c r="M6" s="22"/>
      <c r="N6" s="22"/>
      <c r="O6" s="22"/>
      <c r="P6" s="22"/>
      <c r="Q6" s="22"/>
      <c r="R6" s="22"/>
      <c r="S6" s="26" t="s">
        <v>525</v>
      </c>
      <c r="T6" s="26" t="s">
        <v>401</v>
      </c>
      <c r="U6" s="27" t="s">
        <v>277</v>
      </c>
    </row>
    <row r="7" spans="1:21" s="25" customFormat="1" ht="18.75" customHeight="1">
      <c r="A7" s="25">
        <v>2</v>
      </c>
      <c r="B7" s="22">
        <v>513</v>
      </c>
      <c r="C7" s="22" t="s">
        <v>46</v>
      </c>
      <c r="D7" s="58" t="s">
        <v>17</v>
      </c>
      <c r="E7" s="58">
        <v>31</v>
      </c>
      <c r="F7" s="54" t="s">
        <v>18</v>
      </c>
      <c r="G7" s="58">
        <v>645</v>
      </c>
      <c r="H7" s="22"/>
      <c r="I7" s="22"/>
      <c r="J7" s="22"/>
      <c r="K7" s="22"/>
      <c r="L7" s="34"/>
      <c r="M7" s="22"/>
      <c r="N7" s="26" t="s">
        <v>488</v>
      </c>
      <c r="O7" s="26"/>
      <c r="P7" s="22" t="s">
        <v>27</v>
      </c>
      <c r="Q7" s="22">
        <v>2</v>
      </c>
      <c r="R7" s="22">
        <v>2</v>
      </c>
      <c r="S7" s="22" t="s">
        <v>26</v>
      </c>
      <c r="T7" s="26" t="s">
        <v>401</v>
      </c>
      <c r="U7" s="27" t="s">
        <v>277</v>
      </c>
    </row>
    <row r="8" spans="1:21" s="130" customFormat="1" ht="18.75" customHeight="1">
      <c r="B8" s="144"/>
      <c r="C8" s="145" t="s">
        <v>938</v>
      </c>
      <c r="D8" s="139" t="s">
        <v>17</v>
      </c>
      <c r="E8" s="100">
        <v>31</v>
      </c>
      <c r="F8" s="139" t="s">
        <v>18</v>
      </c>
      <c r="G8" s="100">
        <v>730</v>
      </c>
      <c r="H8" s="144"/>
      <c r="I8" s="144"/>
      <c r="J8" s="144"/>
      <c r="K8" s="144"/>
      <c r="L8" s="129"/>
      <c r="M8" s="144"/>
      <c r="N8" s="145" t="s">
        <v>488</v>
      </c>
      <c r="O8" s="145"/>
      <c r="P8" s="144" t="s">
        <v>27</v>
      </c>
      <c r="Q8" s="144"/>
      <c r="R8" s="144"/>
      <c r="S8" s="144"/>
      <c r="T8" s="145"/>
      <c r="U8" s="146" t="s">
        <v>935</v>
      </c>
    </row>
    <row r="9" spans="1:21" ht="18.75" customHeight="1">
      <c r="A9">
        <v>3</v>
      </c>
      <c r="B9" s="128">
        <v>512</v>
      </c>
      <c r="C9" s="22" t="s">
        <v>46</v>
      </c>
      <c r="D9" s="58" t="s">
        <v>17</v>
      </c>
      <c r="E9" s="58">
        <v>31</v>
      </c>
      <c r="F9" s="54" t="s">
        <v>18</v>
      </c>
      <c r="G9" s="58">
        <v>730</v>
      </c>
      <c r="H9" s="22"/>
      <c r="I9" s="22"/>
      <c r="J9" s="22"/>
      <c r="K9" s="22"/>
      <c r="L9" s="22"/>
      <c r="M9" s="42"/>
      <c r="N9" s="26" t="s">
        <v>496</v>
      </c>
      <c r="O9" s="26"/>
      <c r="P9" s="22" t="s">
        <v>27</v>
      </c>
      <c r="Q9" s="22">
        <v>3.5</v>
      </c>
      <c r="R9" s="22">
        <v>3.5</v>
      </c>
      <c r="S9" s="22" t="s">
        <v>30</v>
      </c>
      <c r="T9" s="26" t="s">
        <v>401</v>
      </c>
      <c r="U9" s="27" t="s">
        <v>277</v>
      </c>
    </row>
    <row r="10" spans="1:21" s="130" customFormat="1">
      <c r="A10">
        <v>4</v>
      </c>
      <c r="B10" s="128">
        <v>512</v>
      </c>
      <c r="C10" s="144" t="s">
        <v>274</v>
      </c>
      <c r="D10" s="100" t="s">
        <v>17</v>
      </c>
      <c r="E10" s="100">
        <v>31</v>
      </c>
      <c r="F10" s="139" t="s">
        <v>18</v>
      </c>
      <c r="G10" s="100">
        <v>730</v>
      </c>
      <c r="H10" s="145" t="s">
        <v>17</v>
      </c>
      <c r="I10" s="144">
        <v>31</v>
      </c>
      <c r="J10" s="145" t="s">
        <v>18</v>
      </c>
      <c r="K10" s="144">
        <v>530</v>
      </c>
      <c r="L10" s="144"/>
      <c r="M10" s="129"/>
      <c r="N10" s="145" t="s">
        <v>496</v>
      </c>
      <c r="O10" s="144"/>
      <c r="P10" s="144"/>
      <c r="Q10" s="144"/>
      <c r="R10" s="144"/>
      <c r="S10" s="144"/>
      <c r="T10" s="145" t="s">
        <v>401</v>
      </c>
      <c r="U10" s="146" t="s">
        <v>277</v>
      </c>
    </row>
    <row r="11" spans="1:21" s="130" customFormat="1" ht="18.75" customHeight="1">
      <c r="A11">
        <v>5</v>
      </c>
      <c r="B11" s="128">
        <v>511</v>
      </c>
      <c r="C11" s="145" t="s">
        <v>325</v>
      </c>
      <c r="D11" s="100" t="s">
        <v>17</v>
      </c>
      <c r="E11" s="100">
        <v>32</v>
      </c>
      <c r="F11" s="139" t="s">
        <v>18</v>
      </c>
      <c r="G11" s="100">
        <v>300</v>
      </c>
      <c r="H11" s="145" t="s">
        <v>17</v>
      </c>
      <c r="I11" s="144">
        <v>32</v>
      </c>
      <c r="J11" s="145" t="s">
        <v>18</v>
      </c>
      <c r="K11" s="144">
        <v>215</v>
      </c>
      <c r="L11" s="144"/>
      <c r="M11" s="129"/>
      <c r="N11" s="145" t="s">
        <v>496</v>
      </c>
      <c r="O11" s="145"/>
      <c r="P11" s="144" t="s">
        <v>27</v>
      </c>
      <c r="Q11" s="144">
        <v>2</v>
      </c>
      <c r="R11" s="144">
        <v>2</v>
      </c>
      <c r="S11" s="144" t="s">
        <v>30</v>
      </c>
      <c r="T11" s="145" t="s">
        <v>401</v>
      </c>
      <c r="U11" s="146" t="s">
        <v>936</v>
      </c>
    </row>
    <row r="12" spans="1:21" ht="18.75" customHeight="1">
      <c r="A12">
        <v>6</v>
      </c>
      <c r="B12" s="128">
        <v>511</v>
      </c>
      <c r="C12" s="22" t="s">
        <v>46</v>
      </c>
      <c r="D12" s="58" t="s">
        <v>17</v>
      </c>
      <c r="E12" s="55">
        <v>32</v>
      </c>
      <c r="F12" s="56" t="s">
        <v>18</v>
      </c>
      <c r="G12" s="55">
        <v>300</v>
      </c>
      <c r="H12" s="22"/>
      <c r="I12" s="22"/>
      <c r="J12" s="22"/>
      <c r="K12" s="22"/>
      <c r="L12" s="42"/>
      <c r="M12" s="22"/>
      <c r="N12" s="26" t="s">
        <v>488</v>
      </c>
      <c r="O12" s="26"/>
      <c r="P12" s="22" t="s">
        <v>27</v>
      </c>
      <c r="Q12" s="22">
        <v>2</v>
      </c>
      <c r="R12" s="22">
        <v>2</v>
      </c>
      <c r="S12" s="22" t="s">
        <v>30</v>
      </c>
      <c r="T12" s="26" t="s">
        <v>401</v>
      </c>
      <c r="U12" s="27" t="s">
        <v>277</v>
      </c>
    </row>
    <row r="13" spans="1:21">
      <c r="A13">
        <v>7</v>
      </c>
      <c r="B13" s="48"/>
      <c r="C13" s="26" t="s">
        <v>493</v>
      </c>
      <c r="D13" s="54" t="s">
        <v>17</v>
      </c>
      <c r="E13" s="55">
        <v>32</v>
      </c>
      <c r="F13" s="56" t="s">
        <v>18</v>
      </c>
      <c r="G13" s="55">
        <v>385</v>
      </c>
      <c r="H13" s="22"/>
      <c r="I13" s="22"/>
      <c r="J13" s="22"/>
      <c r="K13" s="22"/>
      <c r="L13" s="51"/>
      <c r="M13" s="22"/>
      <c r="N13" t="s">
        <v>488</v>
      </c>
      <c r="P13" s="22"/>
      <c r="Q13" s="22"/>
      <c r="R13" s="22"/>
      <c r="S13" s="22"/>
      <c r="T13" s="26" t="s">
        <v>401</v>
      </c>
      <c r="U13" s="27" t="s">
        <v>277</v>
      </c>
    </row>
    <row r="14" spans="1:21">
      <c r="A14">
        <v>8</v>
      </c>
      <c r="B14" s="22">
        <v>510</v>
      </c>
      <c r="C14" s="22" t="s">
        <v>272</v>
      </c>
      <c r="D14" s="61" t="s">
        <v>17</v>
      </c>
      <c r="E14" s="62">
        <v>32</v>
      </c>
      <c r="F14" s="62" t="s">
        <v>18</v>
      </c>
      <c r="G14" s="61">
        <v>438</v>
      </c>
      <c r="H14" s="22" t="s">
        <v>17</v>
      </c>
      <c r="I14" s="22">
        <v>32</v>
      </c>
      <c r="J14" s="22" t="s">
        <v>18</v>
      </c>
      <c r="K14" s="22">
        <v>859</v>
      </c>
      <c r="L14" s="22"/>
      <c r="M14" s="22"/>
      <c r="N14" s="22"/>
      <c r="O14" s="22"/>
      <c r="P14" s="22"/>
      <c r="Q14" s="22"/>
      <c r="R14" s="22"/>
      <c r="S14" s="26" t="s">
        <v>525</v>
      </c>
      <c r="T14" s="26" t="s">
        <v>401</v>
      </c>
      <c r="U14" s="27" t="s">
        <v>277</v>
      </c>
    </row>
    <row r="15" spans="1:21" ht="18.75" customHeight="1">
      <c r="A15">
        <v>9</v>
      </c>
      <c r="B15" s="128">
        <v>509</v>
      </c>
      <c r="C15" s="22" t="s">
        <v>46</v>
      </c>
      <c r="D15" s="61" t="s">
        <v>17</v>
      </c>
      <c r="E15" s="61">
        <v>32</v>
      </c>
      <c r="F15" s="61" t="s">
        <v>18</v>
      </c>
      <c r="G15" s="61">
        <v>547</v>
      </c>
      <c r="H15" s="22"/>
      <c r="I15" s="22"/>
      <c r="J15" s="22"/>
      <c r="K15" s="22"/>
      <c r="L15" s="22"/>
      <c r="M15" s="42"/>
      <c r="N15" s="26" t="s">
        <v>496</v>
      </c>
      <c r="O15" s="26"/>
      <c r="P15" s="22" t="s">
        <v>27</v>
      </c>
      <c r="Q15" s="22">
        <v>2</v>
      </c>
      <c r="R15" s="22">
        <v>2</v>
      </c>
      <c r="S15" s="22" t="s">
        <v>30</v>
      </c>
      <c r="T15" s="26" t="s">
        <v>401</v>
      </c>
      <c r="U15" s="27" t="s">
        <v>277</v>
      </c>
    </row>
    <row r="16" spans="1:21" ht="18.75" customHeight="1">
      <c r="A16">
        <v>10</v>
      </c>
      <c r="B16" s="128">
        <v>509</v>
      </c>
      <c r="C16" s="22" t="s">
        <v>46</v>
      </c>
      <c r="D16" s="61" t="s">
        <v>17</v>
      </c>
      <c r="E16" s="61">
        <v>32</v>
      </c>
      <c r="F16" s="61" t="s">
        <v>18</v>
      </c>
      <c r="G16" s="61">
        <v>547</v>
      </c>
      <c r="H16" s="22"/>
      <c r="I16" s="22"/>
      <c r="J16" s="22"/>
      <c r="K16" s="22"/>
      <c r="L16" s="42"/>
      <c r="M16" s="22"/>
      <c r="N16" s="26" t="s">
        <v>488</v>
      </c>
      <c r="O16" s="26"/>
      <c r="P16" s="22" t="s">
        <v>27</v>
      </c>
      <c r="Q16" s="22">
        <v>2</v>
      </c>
      <c r="R16" s="22">
        <v>2</v>
      </c>
      <c r="S16" s="22" t="s">
        <v>30</v>
      </c>
      <c r="T16" s="26" t="s">
        <v>401</v>
      </c>
      <c r="U16" s="27" t="s">
        <v>277</v>
      </c>
    </row>
    <row r="17" spans="1:21" s="130" customFormat="1" ht="18.75" customHeight="1">
      <c r="B17" s="162"/>
      <c r="C17" s="145" t="s">
        <v>938</v>
      </c>
      <c r="D17" s="208" t="s">
        <v>17</v>
      </c>
      <c r="E17" s="208">
        <v>33</v>
      </c>
      <c r="F17" s="208" t="s">
        <v>18</v>
      </c>
      <c r="G17" s="208">
        <v>65</v>
      </c>
      <c r="H17" s="144"/>
      <c r="I17" s="144"/>
      <c r="J17" s="144"/>
      <c r="K17" s="144"/>
      <c r="L17" s="129"/>
      <c r="M17" s="144"/>
      <c r="N17" s="145" t="s">
        <v>488</v>
      </c>
      <c r="O17" s="145"/>
      <c r="P17" s="144" t="s">
        <v>27</v>
      </c>
      <c r="Q17" s="144"/>
      <c r="R17" s="144"/>
      <c r="S17" s="144"/>
      <c r="T17" s="145" t="s">
        <v>401</v>
      </c>
      <c r="U17" s="146" t="s">
        <v>935</v>
      </c>
    </row>
    <row r="18" spans="1:21" s="35" customFormat="1">
      <c r="A18">
        <v>11</v>
      </c>
      <c r="B18" s="33">
        <v>508</v>
      </c>
      <c r="C18" s="40" t="s">
        <v>464</v>
      </c>
      <c r="D18" s="60" t="s">
        <v>17</v>
      </c>
      <c r="E18" s="59">
        <v>33</v>
      </c>
      <c r="F18" s="60" t="s">
        <v>18</v>
      </c>
      <c r="G18" s="63" t="s">
        <v>497</v>
      </c>
      <c r="H18" s="40" t="s">
        <v>17</v>
      </c>
      <c r="I18" s="33">
        <v>33</v>
      </c>
      <c r="J18" s="40" t="s">
        <v>18</v>
      </c>
      <c r="K18" s="33">
        <v>65</v>
      </c>
      <c r="L18" s="33"/>
      <c r="M18" s="39"/>
      <c r="N18" s="40" t="s">
        <v>496</v>
      </c>
      <c r="O18" s="33"/>
      <c r="P18" s="33"/>
      <c r="Q18" s="33"/>
      <c r="R18" s="33"/>
      <c r="S18" s="33"/>
      <c r="T18" s="40" t="s">
        <v>401</v>
      </c>
      <c r="U18" s="147" t="s">
        <v>277</v>
      </c>
    </row>
    <row r="19" spans="1:21" ht="18.75" customHeight="1">
      <c r="A19">
        <v>12</v>
      </c>
      <c r="B19" s="128">
        <v>507</v>
      </c>
      <c r="C19" s="22" t="s">
        <v>46</v>
      </c>
      <c r="D19" s="56" t="s">
        <v>17</v>
      </c>
      <c r="E19" s="55">
        <v>33</v>
      </c>
      <c r="F19" s="56" t="s">
        <v>18</v>
      </c>
      <c r="G19" s="58">
        <v>187</v>
      </c>
      <c r="H19" s="22"/>
      <c r="I19" s="22"/>
      <c r="J19" s="22"/>
      <c r="K19" s="22"/>
      <c r="L19" s="22"/>
      <c r="M19" s="42"/>
      <c r="N19" s="26" t="s">
        <v>496</v>
      </c>
      <c r="O19" s="26"/>
      <c r="P19" s="22" t="s">
        <v>27</v>
      </c>
      <c r="Q19" s="22">
        <v>0.5</v>
      </c>
      <c r="R19" s="22">
        <v>0.5</v>
      </c>
      <c r="S19" s="22" t="s">
        <v>26</v>
      </c>
      <c r="T19" s="26" t="s">
        <v>401</v>
      </c>
      <c r="U19" s="27" t="s">
        <v>277</v>
      </c>
    </row>
    <row r="20" spans="1:21">
      <c r="A20">
        <v>13</v>
      </c>
      <c r="B20" s="128">
        <v>507</v>
      </c>
      <c r="C20" s="22" t="s">
        <v>271</v>
      </c>
      <c r="D20" s="56" t="s">
        <v>17</v>
      </c>
      <c r="E20" s="55">
        <v>33</v>
      </c>
      <c r="F20" s="56" t="s">
        <v>18</v>
      </c>
      <c r="G20" s="58">
        <v>187</v>
      </c>
      <c r="H20" s="22"/>
      <c r="I20" s="22"/>
      <c r="J20" s="22"/>
      <c r="K20" s="22"/>
      <c r="L20" s="22"/>
      <c r="M20" s="42"/>
      <c r="N20" s="26" t="s">
        <v>496</v>
      </c>
      <c r="O20" s="22"/>
      <c r="P20" s="22"/>
      <c r="Q20" s="22"/>
      <c r="R20" s="22"/>
      <c r="S20" s="22"/>
      <c r="T20" s="26" t="s">
        <v>401</v>
      </c>
      <c r="U20" s="27" t="s">
        <v>277</v>
      </c>
    </row>
    <row r="21" spans="1:21" s="25" customFormat="1">
      <c r="A21">
        <v>14</v>
      </c>
      <c r="B21" s="22"/>
      <c r="C21" s="22" t="s">
        <v>270</v>
      </c>
      <c r="D21" s="58" t="s">
        <v>17</v>
      </c>
      <c r="E21" s="55">
        <v>33</v>
      </c>
      <c r="F21" s="56" t="s">
        <v>18</v>
      </c>
      <c r="G21" s="58">
        <v>250</v>
      </c>
      <c r="H21" s="22" t="s">
        <v>17</v>
      </c>
      <c r="I21" s="22">
        <v>33</v>
      </c>
      <c r="J21" s="22" t="s">
        <v>18</v>
      </c>
      <c r="K21" s="22">
        <v>182</v>
      </c>
      <c r="L21" s="22"/>
      <c r="M21" s="22"/>
      <c r="N21" s="22"/>
      <c r="O21" s="22"/>
      <c r="P21" s="22"/>
      <c r="Q21" s="22"/>
      <c r="R21" s="22"/>
      <c r="S21" s="26" t="s">
        <v>525</v>
      </c>
      <c r="T21" s="26" t="s">
        <v>401</v>
      </c>
      <c r="U21" s="27" t="s">
        <v>277</v>
      </c>
    </row>
    <row r="22" spans="1:21" s="35" customFormat="1" ht="18.75" customHeight="1">
      <c r="A22">
        <v>15</v>
      </c>
      <c r="B22" s="128">
        <v>506</v>
      </c>
      <c r="C22" s="33" t="s">
        <v>269</v>
      </c>
      <c r="D22" s="60" t="s">
        <v>17</v>
      </c>
      <c r="E22" s="59">
        <v>33</v>
      </c>
      <c r="F22" s="60" t="s">
        <v>18</v>
      </c>
      <c r="G22" s="59">
        <v>295</v>
      </c>
      <c r="H22" s="40" t="s">
        <v>17</v>
      </c>
      <c r="I22" s="33">
        <v>33</v>
      </c>
      <c r="J22" s="40" t="s">
        <v>18</v>
      </c>
      <c r="K22" s="33">
        <v>295</v>
      </c>
      <c r="L22" s="39"/>
      <c r="M22" s="33"/>
      <c r="N22" s="40" t="s">
        <v>488</v>
      </c>
      <c r="O22" s="40"/>
      <c r="P22" s="33" t="s">
        <v>27</v>
      </c>
      <c r="Q22" s="33">
        <v>7.5</v>
      </c>
      <c r="R22" s="33">
        <v>5.5</v>
      </c>
      <c r="S22" s="33" t="s">
        <v>30</v>
      </c>
      <c r="T22" s="40" t="s">
        <v>401</v>
      </c>
      <c r="U22" s="147" t="s">
        <v>277</v>
      </c>
    </row>
    <row r="23" spans="1:21" s="130" customFormat="1" ht="18.75" customHeight="1">
      <c r="A23" s="130">
        <v>16</v>
      </c>
      <c r="B23" s="162">
        <v>506</v>
      </c>
      <c r="C23" s="144" t="s">
        <v>46</v>
      </c>
      <c r="D23" s="139" t="s">
        <v>17</v>
      </c>
      <c r="E23" s="100">
        <v>33</v>
      </c>
      <c r="F23" s="139" t="s">
        <v>18</v>
      </c>
      <c r="G23" s="100">
        <v>295</v>
      </c>
      <c r="H23" s="144"/>
      <c r="I23" s="144"/>
      <c r="J23" s="144"/>
      <c r="K23" s="144"/>
      <c r="L23" s="144"/>
      <c r="M23" s="129"/>
      <c r="N23" s="145" t="s">
        <v>496</v>
      </c>
      <c r="O23" s="145"/>
      <c r="P23" s="144" t="s">
        <v>27</v>
      </c>
      <c r="Q23" s="144">
        <v>0.5</v>
      </c>
      <c r="R23" s="144">
        <v>0.5</v>
      </c>
      <c r="S23" s="144" t="s">
        <v>26</v>
      </c>
      <c r="T23" s="145" t="s">
        <v>401</v>
      </c>
      <c r="U23" s="146" t="s">
        <v>935</v>
      </c>
    </row>
    <row r="24" spans="1:21">
      <c r="A24">
        <v>17</v>
      </c>
      <c r="B24" s="22">
        <v>505</v>
      </c>
      <c r="C24" s="22" t="s">
        <v>268</v>
      </c>
      <c r="D24" s="54" t="s">
        <v>17</v>
      </c>
      <c r="E24" s="56">
        <v>33</v>
      </c>
      <c r="F24" s="56" t="s">
        <v>18</v>
      </c>
      <c r="G24" s="54">
        <v>420</v>
      </c>
      <c r="H24" s="22"/>
      <c r="I24" s="22"/>
      <c r="J24" s="22"/>
      <c r="K24" s="22"/>
      <c r="L24" s="22"/>
      <c r="M24" s="42"/>
      <c r="N24" s="26" t="s">
        <v>496</v>
      </c>
      <c r="O24" s="22"/>
      <c r="P24" s="22"/>
      <c r="Q24" s="22"/>
      <c r="R24" s="22"/>
      <c r="S24" s="26" t="s">
        <v>882</v>
      </c>
      <c r="T24" s="26" t="s">
        <v>401</v>
      </c>
      <c r="U24" s="27" t="s">
        <v>277</v>
      </c>
    </row>
    <row r="25" spans="1:21" ht="18.75" customHeight="1">
      <c r="A25">
        <v>18</v>
      </c>
      <c r="B25" s="128">
        <v>504</v>
      </c>
      <c r="C25" s="22" t="s">
        <v>46</v>
      </c>
      <c r="D25" s="54" t="s">
        <v>17</v>
      </c>
      <c r="E25" s="56">
        <v>33</v>
      </c>
      <c r="F25" s="56" t="s">
        <v>18</v>
      </c>
      <c r="G25" s="54">
        <v>953</v>
      </c>
      <c r="H25" s="22"/>
      <c r="I25" s="22"/>
      <c r="J25" s="22"/>
      <c r="K25" s="22"/>
      <c r="L25" s="22"/>
      <c r="M25" s="42"/>
      <c r="N25" s="26" t="s">
        <v>496</v>
      </c>
      <c r="O25" s="26"/>
      <c r="P25" s="22" t="s">
        <v>27</v>
      </c>
      <c r="Q25" s="22">
        <v>1.5</v>
      </c>
      <c r="R25" s="22">
        <v>1.5</v>
      </c>
      <c r="S25" s="22" t="s">
        <v>26</v>
      </c>
      <c r="T25" s="26" t="s">
        <v>401</v>
      </c>
      <c r="U25" s="27" t="s">
        <v>277</v>
      </c>
    </row>
    <row r="26" spans="1:21" ht="18.75" customHeight="1">
      <c r="A26">
        <v>19</v>
      </c>
      <c r="B26" s="128">
        <v>504</v>
      </c>
      <c r="C26" s="22" t="s">
        <v>46</v>
      </c>
      <c r="D26" s="54" t="s">
        <v>17</v>
      </c>
      <c r="E26" s="56">
        <v>33</v>
      </c>
      <c r="F26" s="56" t="s">
        <v>18</v>
      </c>
      <c r="G26" s="54">
        <v>953</v>
      </c>
      <c r="H26" s="22"/>
      <c r="I26" s="22"/>
      <c r="J26" s="22"/>
      <c r="K26" s="22"/>
      <c r="L26" s="42"/>
      <c r="M26" s="22"/>
      <c r="N26" s="26" t="s">
        <v>488</v>
      </c>
      <c r="O26" s="26"/>
      <c r="P26" s="22" t="s">
        <v>27</v>
      </c>
      <c r="Q26" s="22">
        <v>1.5</v>
      </c>
      <c r="R26" s="22">
        <v>1.5</v>
      </c>
      <c r="S26" s="22" t="s">
        <v>26</v>
      </c>
      <c r="T26" s="26" t="s">
        <v>401</v>
      </c>
      <c r="U26" s="27" t="s">
        <v>277</v>
      </c>
    </row>
    <row r="27" spans="1:21">
      <c r="A27">
        <v>20</v>
      </c>
      <c r="B27" s="22">
        <v>503</v>
      </c>
      <c r="C27" s="22" t="s">
        <v>206</v>
      </c>
      <c r="D27" s="58" t="s">
        <v>17</v>
      </c>
      <c r="E27" s="56">
        <v>34</v>
      </c>
      <c r="F27" s="56" t="s">
        <v>18</v>
      </c>
      <c r="G27" s="54">
        <v>160</v>
      </c>
      <c r="H27" s="22" t="s">
        <v>17</v>
      </c>
      <c r="I27" s="22">
        <v>34</v>
      </c>
      <c r="J27" s="22" t="s">
        <v>18</v>
      </c>
      <c r="K27" s="22">
        <v>915</v>
      </c>
      <c r="L27" s="22"/>
      <c r="M27" s="22"/>
      <c r="N27" s="22"/>
      <c r="O27" s="22"/>
      <c r="P27" s="22"/>
      <c r="Q27" s="22"/>
      <c r="R27" s="22"/>
      <c r="S27" s="26" t="s">
        <v>525</v>
      </c>
      <c r="T27" s="26" t="s">
        <v>401</v>
      </c>
      <c r="U27" s="27" t="s">
        <v>277</v>
      </c>
    </row>
    <row r="28" spans="1:21" s="130" customFormat="1" ht="18.75" customHeight="1">
      <c r="A28" s="130">
        <v>21</v>
      </c>
      <c r="B28" s="162">
        <v>502</v>
      </c>
      <c r="C28" s="144" t="s">
        <v>46</v>
      </c>
      <c r="D28" s="100" t="s">
        <v>17</v>
      </c>
      <c r="E28" s="139">
        <v>34</v>
      </c>
      <c r="F28" s="139" t="s">
        <v>18</v>
      </c>
      <c r="G28" s="139">
        <v>342</v>
      </c>
      <c r="H28" s="144"/>
      <c r="I28" s="144"/>
      <c r="J28" s="144"/>
      <c r="K28" s="144"/>
      <c r="L28" s="144"/>
      <c r="M28" s="129"/>
      <c r="N28" s="145" t="s">
        <v>496</v>
      </c>
      <c r="O28" s="145"/>
      <c r="P28" s="144" t="s">
        <v>27</v>
      </c>
      <c r="Q28" s="144">
        <v>1.5</v>
      </c>
      <c r="R28" s="144">
        <v>1.5</v>
      </c>
      <c r="S28" s="144" t="s">
        <v>26</v>
      </c>
      <c r="T28" s="145" t="s">
        <v>401</v>
      </c>
      <c r="U28" s="146" t="s">
        <v>935</v>
      </c>
    </row>
    <row r="29" spans="1:21" s="130" customFormat="1" ht="18.75" customHeight="1">
      <c r="A29" s="130">
        <v>22</v>
      </c>
      <c r="B29" s="162">
        <v>502</v>
      </c>
      <c r="C29" s="144" t="s">
        <v>46</v>
      </c>
      <c r="D29" s="100" t="s">
        <v>17</v>
      </c>
      <c r="E29" s="139">
        <v>34</v>
      </c>
      <c r="F29" s="139" t="s">
        <v>18</v>
      </c>
      <c r="G29" s="139">
        <v>342</v>
      </c>
      <c r="H29" s="144"/>
      <c r="I29" s="144"/>
      <c r="J29" s="144"/>
      <c r="K29" s="144"/>
      <c r="L29" s="129"/>
      <c r="M29" s="144"/>
      <c r="N29" s="145" t="s">
        <v>488</v>
      </c>
      <c r="O29" s="145"/>
      <c r="P29" s="144" t="s">
        <v>27</v>
      </c>
      <c r="Q29" s="144">
        <v>1.5</v>
      </c>
      <c r="R29" s="144">
        <v>1.5</v>
      </c>
      <c r="S29" s="144" t="s">
        <v>26</v>
      </c>
      <c r="T29" s="145" t="s">
        <v>401</v>
      </c>
      <c r="U29" s="146" t="s">
        <v>935</v>
      </c>
    </row>
    <row r="30" spans="1:21" ht="18.75" customHeight="1">
      <c r="A30">
        <v>23</v>
      </c>
      <c r="B30" s="128">
        <v>501</v>
      </c>
      <c r="C30" s="22" t="s">
        <v>46</v>
      </c>
      <c r="D30" s="58" t="s">
        <v>17</v>
      </c>
      <c r="E30" s="56">
        <v>34</v>
      </c>
      <c r="F30" s="56" t="s">
        <v>18</v>
      </c>
      <c r="G30" s="54">
        <v>375</v>
      </c>
      <c r="H30" s="22"/>
      <c r="I30" s="22"/>
      <c r="J30" s="22"/>
      <c r="K30" s="22"/>
      <c r="L30" s="22"/>
      <c r="M30" s="42"/>
      <c r="N30" s="26" t="s">
        <v>496</v>
      </c>
      <c r="O30" s="26"/>
      <c r="P30" s="22" t="s">
        <v>27</v>
      </c>
      <c r="Q30" s="22">
        <v>1.5</v>
      </c>
      <c r="R30" s="22">
        <v>1.5</v>
      </c>
      <c r="S30" s="22" t="s">
        <v>26</v>
      </c>
      <c r="T30" s="26" t="s">
        <v>402</v>
      </c>
      <c r="U30" s="27" t="s">
        <v>277</v>
      </c>
    </row>
    <row r="31" spans="1:21" ht="18.75" customHeight="1">
      <c r="A31">
        <v>24</v>
      </c>
      <c r="B31" s="128">
        <v>501</v>
      </c>
      <c r="C31" s="22" t="s">
        <v>46</v>
      </c>
      <c r="D31" s="58" t="s">
        <v>17</v>
      </c>
      <c r="E31" s="56">
        <v>34</v>
      </c>
      <c r="F31" s="56" t="s">
        <v>18</v>
      </c>
      <c r="G31" s="54">
        <v>375</v>
      </c>
      <c r="H31" s="22"/>
      <c r="I31" s="22"/>
      <c r="J31" s="22"/>
      <c r="K31" s="22"/>
      <c r="L31" s="42"/>
      <c r="M31" s="22"/>
      <c r="N31" s="26" t="s">
        <v>488</v>
      </c>
      <c r="O31" s="26"/>
      <c r="P31" s="22" t="s">
        <v>27</v>
      </c>
      <c r="Q31" s="22">
        <v>1.5</v>
      </c>
      <c r="R31" s="22">
        <v>1.5</v>
      </c>
      <c r="S31" s="22" t="s">
        <v>26</v>
      </c>
      <c r="T31" s="26" t="s">
        <v>402</v>
      </c>
      <c r="U31" s="27" t="s">
        <v>277</v>
      </c>
    </row>
    <row r="32" spans="1:21">
      <c r="A32">
        <v>25</v>
      </c>
      <c r="B32" s="22">
        <v>500</v>
      </c>
      <c r="C32" s="22" t="s">
        <v>267</v>
      </c>
      <c r="D32" s="58" t="s">
        <v>17</v>
      </c>
      <c r="E32" s="56">
        <v>34</v>
      </c>
      <c r="F32" s="56" t="s">
        <v>18</v>
      </c>
      <c r="G32" s="54">
        <v>450</v>
      </c>
      <c r="H32" s="22" t="s">
        <v>17</v>
      </c>
      <c r="I32" s="22">
        <v>34</v>
      </c>
      <c r="J32" s="22" t="s">
        <v>18</v>
      </c>
      <c r="K32" s="22">
        <v>339</v>
      </c>
      <c r="L32" s="22"/>
      <c r="M32" s="22"/>
      <c r="N32" s="22"/>
      <c r="O32" s="22"/>
      <c r="P32" s="22"/>
      <c r="Q32" s="22"/>
      <c r="R32" s="22"/>
      <c r="S32" s="26" t="s">
        <v>525</v>
      </c>
      <c r="T32" s="26" t="s">
        <v>402</v>
      </c>
      <c r="U32" s="27" t="s">
        <v>277</v>
      </c>
    </row>
    <row r="33" spans="1:21" ht="18.75" customHeight="1">
      <c r="A33">
        <v>26</v>
      </c>
      <c r="B33" s="128">
        <v>499</v>
      </c>
      <c r="C33" s="22" t="s">
        <v>46</v>
      </c>
      <c r="D33" s="58" t="s">
        <v>17</v>
      </c>
      <c r="E33" s="56">
        <v>34</v>
      </c>
      <c r="F33" s="56" t="s">
        <v>18</v>
      </c>
      <c r="G33" s="54">
        <v>528</v>
      </c>
      <c r="H33" s="22"/>
      <c r="I33" s="22"/>
      <c r="J33" s="22"/>
      <c r="K33" s="22"/>
      <c r="L33" s="22"/>
      <c r="M33" s="42"/>
      <c r="N33" s="26" t="s">
        <v>496</v>
      </c>
      <c r="O33" s="26"/>
      <c r="P33" s="22" t="s">
        <v>27</v>
      </c>
      <c r="Q33" s="22">
        <v>1.5</v>
      </c>
      <c r="R33" s="22">
        <v>1.5</v>
      </c>
      <c r="S33" s="22" t="s">
        <v>26</v>
      </c>
      <c r="T33" s="26" t="s">
        <v>402</v>
      </c>
      <c r="U33" s="27" t="s">
        <v>277</v>
      </c>
    </row>
    <row r="34" spans="1:21" ht="18.75" customHeight="1">
      <c r="A34">
        <v>27</v>
      </c>
      <c r="B34" s="128">
        <v>499</v>
      </c>
      <c r="C34" s="22" t="s">
        <v>46</v>
      </c>
      <c r="D34" s="58" t="s">
        <v>17</v>
      </c>
      <c r="E34" s="56">
        <v>34</v>
      </c>
      <c r="F34" s="56" t="s">
        <v>18</v>
      </c>
      <c r="G34" s="54">
        <v>528</v>
      </c>
      <c r="H34" s="22"/>
      <c r="I34" s="22"/>
      <c r="J34" s="22"/>
      <c r="K34" s="22"/>
      <c r="L34" s="42"/>
      <c r="M34" s="22"/>
      <c r="N34" s="26" t="s">
        <v>488</v>
      </c>
      <c r="O34" s="26"/>
      <c r="P34" s="22" t="s">
        <v>27</v>
      </c>
      <c r="Q34" s="22">
        <v>1.5</v>
      </c>
      <c r="R34" s="22">
        <v>1.5</v>
      </c>
      <c r="S34" s="22" t="s">
        <v>48</v>
      </c>
      <c r="T34" s="26" t="s">
        <v>402</v>
      </c>
      <c r="U34" s="27" t="s">
        <v>277</v>
      </c>
    </row>
    <row r="35" spans="1:21">
      <c r="A35">
        <v>28</v>
      </c>
      <c r="B35" s="22">
        <v>498</v>
      </c>
      <c r="C35" s="22" t="s">
        <v>266</v>
      </c>
      <c r="D35" s="58" t="s">
        <v>17</v>
      </c>
      <c r="E35" s="56">
        <v>34</v>
      </c>
      <c r="F35" s="56" t="s">
        <v>18</v>
      </c>
      <c r="G35" s="54">
        <v>578</v>
      </c>
      <c r="H35" s="22"/>
      <c r="I35" s="22"/>
      <c r="J35" s="22"/>
      <c r="K35" s="22"/>
      <c r="L35" s="22"/>
      <c r="M35" s="42"/>
      <c r="N35" s="26" t="s">
        <v>496</v>
      </c>
      <c r="O35" s="22"/>
      <c r="P35" s="22"/>
      <c r="Q35" s="22"/>
      <c r="R35" s="22"/>
      <c r="S35" s="22"/>
      <c r="T35" s="26" t="s">
        <v>402</v>
      </c>
      <c r="U35" s="27" t="s">
        <v>277</v>
      </c>
    </row>
    <row r="36" spans="1:21" ht="18.75" customHeight="1">
      <c r="A36">
        <v>29</v>
      </c>
      <c r="B36" s="22">
        <v>497</v>
      </c>
      <c r="C36" s="22" t="s">
        <v>193</v>
      </c>
      <c r="D36" s="58" t="s">
        <v>17</v>
      </c>
      <c r="E36" s="56">
        <v>34</v>
      </c>
      <c r="F36" s="56" t="s">
        <v>18</v>
      </c>
      <c r="G36" s="54">
        <v>613</v>
      </c>
      <c r="H36" s="22"/>
      <c r="I36" s="22"/>
      <c r="J36" s="22"/>
      <c r="K36" s="22"/>
      <c r="L36" s="42"/>
      <c r="M36" s="22"/>
      <c r="N36" s="26" t="s">
        <v>488</v>
      </c>
      <c r="O36" s="26"/>
      <c r="P36" s="22" t="s">
        <v>27</v>
      </c>
      <c r="Q36" s="22">
        <v>1.5</v>
      </c>
      <c r="R36" s="22">
        <v>1.5</v>
      </c>
      <c r="S36" s="22" t="s">
        <v>26</v>
      </c>
      <c r="T36" s="26" t="s">
        <v>402</v>
      </c>
      <c r="U36" s="27" t="s">
        <v>277</v>
      </c>
    </row>
    <row r="37" spans="1:21" ht="18.75" customHeight="1">
      <c r="A37">
        <v>30</v>
      </c>
      <c r="B37" s="22">
        <v>496</v>
      </c>
      <c r="C37" s="22" t="s">
        <v>265</v>
      </c>
      <c r="D37" s="58" t="s">
        <v>17</v>
      </c>
      <c r="E37" s="56">
        <v>34</v>
      </c>
      <c r="F37" s="56" t="s">
        <v>18</v>
      </c>
      <c r="G37" s="54">
        <v>652</v>
      </c>
      <c r="H37" s="22"/>
      <c r="I37" s="22"/>
      <c r="J37" s="22"/>
      <c r="K37" s="22"/>
      <c r="L37" s="42"/>
      <c r="M37" s="22"/>
      <c r="N37" s="26" t="s">
        <v>488</v>
      </c>
      <c r="O37" s="26"/>
      <c r="P37" s="22" t="s">
        <v>27</v>
      </c>
      <c r="Q37" s="22">
        <v>1.5</v>
      </c>
      <c r="R37" s="22">
        <v>1.5</v>
      </c>
      <c r="S37" s="22" t="s">
        <v>26</v>
      </c>
      <c r="T37" s="26" t="s">
        <v>402</v>
      </c>
      <c r="U37" s="27" t="s">
        <v>277</v>
      </c>
    </row>
    <row r="38" spans="1:21" ht="18.75" customHeight="1">
      <c r="A38">
        <v>31</v>
      </c>
      <c r="B38" s="22">
        <v>495</v>
      </c>
      <c r="C38" s="26" t="s">
        <v>58</v>
      </c>
      <c r="D38" s="58" t="s">
        <v>17</v>
      </c>
      <c r="E38" s="56">
        <v>34</v>
      </c>
      <c r="F38" s="56" t="s">
        <v>18</v>
      </c>
      <c r="G38" s="54">
        <v>730</v>
      </c>
      <c r="H38" s="22"/>
      <c r="I38" s="22"/>
      <c r="J38" s="22"/>
      <c r="K38" s="22"/>
      <c r="L38" s="42"/>
      <c r="M38" s="22"/>
      <c r="N38" s="26" t="s">
        <v>488</v>
      </c>
      <c r="O38" s="26"/>
      <c r="P38" s="22" t="s">
        <v>27</v>
      </c>
      <c r="Q38" s="22">
        <v>5</v>
      </c>
      <c r="R38" s="22">
        <v>3</v>
      </c>
      <c r="S38" s="22" t="s">
        <v>30</v>
      </c>
      <c r="T38" s="26" t="s">
        <v>402</v>
      </c>
      <c r="U38" s="27" t="s">
        <v>277</v>
      </c>
    </row>
    <row r="39" spans="1:21">
      <c r="A39">
        <v>32</v>
      </c>
      <c r="B39" s="22">
        <v>494</v>
      </c>
      <c r="C39" s="22" t="s">
        <v>264</v>
      </c>
      <c r="D39" s="58" t="s">
        <v>17</v>
      </c>
      <c r="E39" s="56">
        <v>34</v>
      </c>
      <c r="F39" s="56" t="s">
        <v>18</v>
      </c>
      <c r="G39" s="54">
        <v>764</v>
      </c>
      <c r="H39" s="22"/>
      <c r="I39" s="22"/>
      <c r="J39" s="22"/>
      <c r="K39" s="22"/>
      <c r="L39" s="42"/>
      <c r="M39" s="22"/>
      <c r="N39" s="26" t="s">
        <v>488</v>
      </c>
      <c r="O39" s="22"/>
      <c r="P39" s="22"/>
      <c r="Q39" s="22"/>
      <c r="R39" s="22"/>
      <c r="S39" s="22"/>
      <c r="T39" s="26" t="s">
        <v>402</v>
      </c>
      <c r="U39" s="27" t="s">
        <v>277</v>
      </c>
    </row>
    <row r="40" spans="1:21" ht="18.75" customHeight="1">
      <c r="A40">
        <v>33</v>
      </c>
      <c r="B40" s="22">
        <v>493</v>
      </c>
      <c r="C40" s="22" t="s">
        <v>262</v>
      </c>
      <c r="D40" s="58" t="s">
        <v>17</v>
      </c>
      <c r="E40" s="56">
        <v>34</v>
      </c>
      <c r="F40" s="56" t="s">
        <v>18</v>
      </c>
      <c r="G40" s="54">
        <v>800</v>
      </c>
      <c r="H40" s="22"/>
      <c r="I40" s="22"/>
      <c r="J40" s="22"/>
      <c r="K40" s="22"/>
      <c r="L40" s="22"/>
      <c r="M40" s="42"/>
      <c r="N40" s="26" t="s">
        <v>496</v>
      </c>
      <c r="O40" s="26"/>
      <c r="P40" s="22" t="s">
        <v>27</v>
      </c>
      <c r="Q40" s="22">
        <v>2</v>
      </c>
      <c r="R40" s="22">
        <v>2</v>
      </c>
      <c r="S40" s="22" t="s">
        <v>221</v>
      </c>
      <c r="T40" s="26" t="s">
        <v>402</v>
      </c>
      <c r="U40" s="27" t="s">
        <v>277</v>
      </c>
    </row>
    <row r="41" spans="1:21">
      <c r="A41">
        <v>34</v>
      </c>
      <c r="B41" s="128">
        <v>492</v>
      </c>
      <c r="C41" s="22" t="s">
        <v>261</v>
      </c>
      <c r="D41" s="58" t="s">
        <v>17</v>
      </c>
      <c r="E41" s="56">
        <v>34</v>
      </c>
      <c r="F41" s="56" t="s">
        <v>18</v>
      </c>
      <c r="G41" s="54">
        <v>846</v>
      </c>
      <c r="H41" s="22"/>
      <c r="I41" s="22"/>
      <c r="J41" s="22"/>
      <c r="K41" s="22"/>
      <c r="L41" s="42"/>
      <c r="M41" s="22"/>
      <c r="N41" s="26" t="s">
        <v>488</v>
      </c>
      <c r="O41" s="22"/>
      <c r="P41" s="22"/>
      <c r="Q41" s="22"/>
      <c r="R41" s="22"/>
      <c r="S41" s="22"/>
      <c r="T41" s="26" t="s">
        <v>402</v>
      </c>
      <c r="U41" s="27" t="s">
        <v>277</v>
      </c>
    </row>
    <row r="42" spans="1:21" ht="18.75" customHeight="1">
      <c r="A42">
        <v>35</v>
      </c>
      <c r="B42" s="128">
        <v>492</v>
      </c>
      <c r="C42" s="22" t="s">
        <v>263</v>
      </c>
      <c r="D42" s="58" t="s">
        <v>17</v>
      </c>
      <c r="E42" s="56">
        <v>34</v>
      </c>
      <c r="F42" s="56" t="s">
        <v>18</v>
      </c>
      <c r="G42" s="54">
        <v>846</v>
      </c>
      <c r="H42" s="22"/>
      <c r="I42" s="22"/>
      <c r="J42" s="22"/>
      <c r="K42" s="22"/>
      <c r="L42" s="22"/>
      <c r="M42" s="42"/>
      <c r="N42" s="26" t="s">
        <v>496</v>
      </c>
      <c r="O42" s="26"/>
      <c r="P42" s="22" t="s">
        <v>27</v>
      </c>
      <c r="Q42" s="22">
        <v>2</v>
      </c>
      <c r="R42" s="22">
        <v>2</v>
      </c>
      <c r="S42" s="22" t="s">
        <v>26</v>
      </c>
      <c r="T42" s="26" t="s">
        <v>402</v>
      </c>
      <c r="U42" s="27" t="s">
        <v>277</v>
      </c>
    </row>
    <row r="43" spans="1:21" s="130" customFormat="1" ht="18.75" customHeight="1">
      <c r="B43" s="162"/>
      <c r="C43" s="145" t="s">
        <v>938</v>
      </c>
      <c r="D43" s="139" t="s">
        <v>17</v>
      </c>
      <c r="E43" s="139">
        <v>34</v>
      </c>
      <c r="F43" s="139" t="s">
        <v>18</v>
      </c>
      <c r="G43" s="139">
        <v>870</v>
      </c>
      <c r="H43" s="144"/>
      <c r="I43" s="144"/>
      <c r="J43" s="144"/>
      <c r="K43" s="144"/>
      <c r="L43" s="144"/>
      <c r="M43" s="129"/>
      <c r="N43" s="145" t="s">
        <v>496</v>
      </c>
      <c r="O43" s="145"/>
      <c r="P43" s="144" t="s">
        <v>27</v>
      </c>
      <c r="Q43" s="144"/>
      <c r="R43" s="144"/>
      <c r="S43" s="144"/>
      <c r="T43" s="145" t="s">
        <v>402</v>
      </c>
      <c r="U43" s="146" t="s">
        <v>935</v>
      </c>
    </row>
    <row r="44" spans="1:21" s="130" customFormat="1">
      <c r="A44" s="130">
        <v>36</v>
      </c>
      <c r="B44" s="144">
        <v>491</v>
      </c>
      <c r="C44" s="144" t="s">
        <v>260</v>
      </c>
      <c r="D44" s="100" t="s">
        <v>17</v>
      </c>
      <c r="E44" s="139">
        <v>34</v>
      </c>
      <c r="F44" s="139" t="s">
        <v>18</v>
      </c>
      <c r="G44" s="139">
        <v>870</v>
      </c>
      <c r="H44" s="144"/>
      <c r="I44" s="144"/>
      <c r="J44" s="144"/>
      <c r="K44" s="144"/>
      <c r="L44" s="129"/>
      <c r="M44" s="144"/>
      <c r="N44" s="145" t="s">
        <v>488</v>
      </c>
      <c r="O44" s="144"/>
      <c r="P44" s="145" t="s">
        <v>27</v>
      </c>
      <c r="Q44" s="144">
        <v>2</v>
      </c>
      <c r="R44" s="144">
        <v>2</v>
      </c>
      <c r="S44" s="145" t="s">
        <v>26</v>
      </c>
      <c r="T44" s="145" t="s">
        <v>402</v>
      </c>
      <c r="U44" s="146" t="s">
        <v>935</v>
      </c>
    </row>
    <row r="45" spans="1:21" s="25" customFormat="1" ht="18.75" customHeight="1">
      <c r="A45" s="25">
        <v>37</v>
      </c>
      <c r="B45" s="22">
        <v>490</v>
      </c>
      <c r="C45" s="22" t="s">
        <v>47</v>
      </c>
      <c r="D45" s="58" t="s">
        <v>17</v>
      </c>
      <c r="E45" s="54">
        <v>34</v>
      </c>
      <c r="F45" s="54" t="s">
        <v>18</v>
      </c>
      <c r="G45" s="54">
        <v>942</v>
      </c>
      <c r="H45" s="22"/>
      <c r="I45" s="22"/>
      <c r="J45" s="22"/>
      <c r="K45" s="22"/>
      <c r="L45" s="22"/>
      <c r="M45" s="34"/>
      <c r="N45" s="26" t="s">
        <v>496</v>
      </c>
      <c r="O45" s="26"/>
      <c r="P45" s="22" t="s">
        <v>27</v>
      </c>
      <c r="Q45" s="22">
        <v>1</v>
      </c>
      <c r="R45" s="22">
        <v>1</v>
      </c>
      <c r="S45" s="22" t="s">
        <v>26</v>
      </c>
      <c r="T45" s="26" t="s">
        <v>402</v>
      </c>
      <c r="U45" s="27" t="s">
        <v>277</v>
      </c>
    </row>
    <row r="46" spans="1:21">
      <c r="A46">
        <v>38</v>
      </c>
      <c r="B46" s="128">
        <v>489</v>
      </c>
      <c r="C46" s="22" t="s">
        <v>258</v>
      </c>
      <c r="D46" s="58" t="s">
        <v>17</v>
      </c>
      <c r="E46" s="56">
        <v>35</v>
      </c>
      <c r="F46" s="56" t="s">
        <v>18</v>
      </c>
      <c r="G46" s="64" t="s">
        <v>483</v>
      </c>
      <c r="H46" s="22"/>
      <c r="I46" s="22"/>
      <c r="J46" s="22"/>
      <c r="K46" s="22"/>
      <c r="L46" s="42"/>
      <c r="M46" s="22"/>
      <c r="N46" s="26" t="s">
        <v>488</v>
      </c>
      <c r="O46" s="22"/>
      <c r="P46" s="22"/>
      <c r="Q46" s="22"/>
      <c r="R46" s="22"/>
      <c r="S46" s="26" t="s">
        <v>882</v>
      </c>
      <c r="T46" s="26" t="s">
        <v>402</v>
      </c>
      <c r="U46" s="27" t="s">
        <v>277</v>
      </c>
    </row>
    <row r="47" spans="1:21">
      <c r="A47">
        <v>39</v>
      </c>
      <c r="B47" s="128">
        <v>489</v>
      </c>
      <c r="C47" s="22" t="s">
        <v>259</v>
      </c>
      <c r="D47" s="58" t="s">
        <v>17</v>
      </c>
      <c r="E47" s="56">
        <v>35</v>
      </c>
      <c r="F47" s="56" t="s">
        <v>18</v>
      </c>
      <c r="G47" s="64" t="s">
        <v>483</v>
      </c>
      <c r="H47" s="22"/>
      <c r="I47" s="22"/>
      <c r="J47" s="22"/>
      <c r="K47" s="22"/>
      <c r="L47" s="22"/>
      <c r="M47" s="42"/>
      <c r="N47" s="26" t="s">
        <v>496</v>
      </c>
      <c r="O47" s="22"/>
      <c r="P47" s="22"/>
      <c r="Q47" s="22"/>
      <c r="R47" s="22"/>
      <c r="S47" s="22"/>
      <c r="T47" s="26" t="s">
        <v>402</v>
      </c>
      <c r="U47" s="27" t="s">
        <v>277</v>
      </c>
    </row>
    <row r="48" spans="1:21" ht="18.75" customHeight="1">
      <c r="A48">
        <v>40</v>
      </c>
      <c r="B48" s="22">
        <v>488</v>
      </c>
      <c r="C48" s="22" t="s">
        <v>87</v>
      </c>
      <c r="D48" s="58" t="s">
        <v>17</v>
      </c>
      <c r="E48" s="56">
        <v>35</v>
      </c>
      <c r="F48" s="56" t="s">
        <v>18</v>
      </c>
      <c r="G48" s="54">
        <v>100</v>
      </c>
      <c r="H48" s="22"/>
      <c r="I48" s="22"/>
      <c r="J48" s="22"/>
      <c r="K48" s="22"/>
      <c r="L48" s="42"/>
      <c r="M48" s="22"/>
      <c r="N48" s="26" t="s">
        <v>488</v>
      </c>
      <c r="O48" s="26"/>
      <c r="P48" s="22" t="s">
        <v>27</v>
      </c>
      <c r="Q48" s="22">
        <v>3.5</v>
      </c>
      <c r="R48" s="22">
        <v>2.5</v>
      </c>
      <c r="S48" s="22" t="s">
        <v>30</v>
      </c>
      <c r="T48" s="26" t="s">
        <v>402</v>
      </c>
      <c r="U48" s="27" t="s">
        <v>277</v>
      </c>
    </row>
    <row r="49" spans="1:21" ht="18.75" customHeight="1">
      <c r="A49">
        <v>41</v>
      </c>
      <c r="B49" s="22">
        <v>487</v>
      </c>
      <c r="C49" s="22" t="s">
        <v>257</v>
      </c>
      <c r="D49" s="58" t="s">
        <v>17</v>
      </c>
      <c r="E49" s="56">
        <v>35</v>
      </c>
      <c r="F49" s="56" t="s">
        <v>18</v>
      </c>
      <c r="G49" s="54">
        <v>300</v>
      </c>
      <c r="H49" s="22"/>
      <c r="I49" s="22"/>
      <c r="J49" s="22"/>
      <c r="K49" s="22"/>
      <c r="L49" s="42"/>
      <c r="M49" s="22"/>
      <c r="N49" s="26" t="s">
        <v>488</v>
      </c>
      <c r="O49" s="26"/>
      <c r="P49" s="22" t="s">
        <v>27</v>
      </c>
      <c r="Q49" s="22">
        <v>1.5</v>
      </c>
      <c r="R49" s="22">
        <v>1.5</v>
      </c>
      <c r="S49" s="22" t="s">
        <v>26</v>
      </c>
      <c r="T49" s="26" t="s">
        <v>402</v>
      </c>
      <c r="U49" s="27" t="s">
        <v>277</v>
      </c>
    </row>
    <row r="50" spans="1:21" ht="18.75" customHeight="1">
      <c r="A50">
        <v>42</v>
      </c>
      <c r="B50" s="22">
        <v>486</v>
      </c>
      <c r="C50" s="22" t="s">
        <v>46</v>
      </c>
      <c r="D50" s="58" t="s">
        <v>17</v>
      </c>
      <c r="E50" s="56">
        <v>35</v>
      </c>
      <c r="F50" s="56" t="s">
        <v>18</v>
      </c>
      <c r="G50" s="54">
        <v>440</v>
      </c>
      <c r="H50" s="22"/>
      <c r="I50" s="22"/>
      <c r="J50" s="22"/>
      <c r="K50" s="22"/>
      <c r="L50" s="22"/>
      <c r="M50" s="42"/>
      <c r="N50" s="26" t="s">
        <v>496</v>
      </c>
      <c r="O50" s="26"/>
      <c r="P50" s="22" t="s">
        <v>27</v>
      </c>
      <c r="Q50" s="22">
        <v>1.5</v>
      </c>
      <c r="R50" s="22">
        <v>1.5</v>
      </c>
      <c r="S50" s="22" t="s">
        <v>26</v>
      </c>
      <c r="T50" s="26" t="s">
        <v>402</v>
      </c>
      <c r="U50" s="27" t="s">
        <v>277</v>
      </c>
    </row>
    <row r="51" spans="1:21">
      <c r="A51">
        <v>43</v>
      </c>
      <c r="B51" s="22">
        <v>485</v>
      </c>
      <c r="C51" s="22" t="s">
        <v>256</v>
      </c>
      <c r="D51" s="58" t="s">
        <v>17</v>
      </c>
      <c r="E51" s="56">
        <v>35</v>
      </c>
      <c r="F51" s="56" t="s">
        <v>18</v>
      </c>
      <c r="G51" s="54">
        <v>500</v>
      </c>
      <c r="H51" s="22" t="s">
        <v>17</v>
      </c>
      <c r="I51" s="22">
        <v>35</v>
      </c>
      <c r="J51" s="22" t="s">
        <v>18</v>
      </c>
      <c r="K51" s="22">
        <v>359</v>
      </c>
      <c r="L51" s="22"/>
      <c r="M51" s="22"/>
      <c r="N51" s="22"/>
      <c r="O51" s="22"/>
      <c r="P51" s="22"/>
      <c r="Q51" s="22"/>
      <c r="R51" s="22"/>
      <c r="S51" s="26" t="s">
        <v>525</v>
      </c>
      <c r="T51" s="26" t="s">
        <v>402</v>
      </c>
      <c r="U51" s="26" t="s">
        <v>287</v>
      </c>
    </row>
    <row r="52" spans="1:21" ht="18.75" customHeight="1">
      <c r="A52">
        <v>44</v>
      </c>
      <c r="B52" s="128">
        <v>484</v>
      </c>
      <c r="C52" s="22" t="s">
        <v>46</v>
      </c>
      <c r="D52" s="58" t="s">
        <v>17</v>
      </c>
      <c r="E52" s="56">
        <v>35</v>
      </c>
      <c r="F52" s="56" t="s">
        <v>18</v>
      </c>
      <c r="G52" s="54">
        <v>547</v>
      </c>
      <c r="H52" s="22"/>
      <c r="I52" s="22"/>
      <c r="J52" s="22"/>
      <c r="K52" s="22"/>
      <c r="L52" s="22"/>
      <c r="M52" s="42"/>
      <c r="N52" s="26" t="s">
        <v>496</v>
      </c>
      <c r="O52" s="26"/>
      <c r="P52" s="22" t="s">
        <v>27</v>
      </c>
      <c r="Q52" s="22">
        <v>1.5</v>
      </c>
      <c r="R52" s="22">
        <v>1.5</v>
      </c>
      <c r="S52" s="22" t="s">
        <v>48</v>
      </c>
      <c r="T52" s="26" t="s">
        <v>402</v>
      </c>
      <c r="U52" s="26" t="s">
        <v>280</v>
      </c>
    </row>
    <row r="53" spans="1:21" ht="18.75" customHeight="1">
      <c r="A53">
        <v>45</v>
      </c>
      <c r="B53" s="128">
        <v>484</v>
      </c>
      <c r="C53" s="22" t="s">
        <v>47</v>
      </c>
      <c r="D53" s="58" t="s">
        <v>17</v>
      </c>
      <c r="E53" s="56">
        <v>35</v>
      </c>
      <c r="F53" s="56" t="s">
        <v>18</v>
      </c>
      <c r="G53" s="54">
        <v>547</v>
      </c>
      <c r="H53" s="22"/>
      <c r="I53" s="22"/>
      <c r="J53" s="22"/>
      <c r="K53" s="22"/>
      <c r="L53" s="42"/>
      <c r="M53" s="22"/>
      <c r="N53" s="26" t="s">
        <v>488</v>
      </c>
      <c r="O53" s="26"/>
      <c r="P53" s="22" t="s">
        <v>27</v>
      </c>
      <c r="Q53" s="22">
        <v>1</v>
      </c>
      <c r="R53" s="22">
        <v>1</v>
      </c>
      <c r="S53" s="22" t="s">
        <v>26</v>
      </c>
      <c r="T53" s="26" t="s">
        <v>402</v>
      </c>
      <c r="U53" s="26" t="s">
        <v>280</v>
      </c>
    </row>
    <row r="54" spans="1:21">
      <c r="A54">
        <v>46</v>
      </c>
      <c r="B54" s="22">
        <v>483</v>
      </c>
      <c r="C54" s="22" t="s">
        <v>255</v>
      </c>
      <c r="D54" s="58" t="s">
        <v>17</v>
      </c>
      <c r="E54" s="56">
        <v>36</v>
      </c>
      <c r="F54" s="56" t="s">
        <v>18</v>
      </c>
      <c r="G54" s="64" t="s">
        <v>483</v>
      </c>
      <c r="H54" s="22"/>
      <c r="I54" s="22"/>
      <c r="J54" s="22"/>
      <c r="K54" s="22"/>
      <c r="L54" s="42"/>
      <c r="M54" s="22"/>
      <c r="N54" s="26" t="s">
        <v>488</v>
      </c>
      <c r="O54" s="22"/>
      <c r="P54" s="22"/>
      <c r="Q54" s="22"/>
      <c r="R54" s="22"/>
      <c r="S54" s="26" t="s">
        <v>882</v>
      </c>
      <c r="T54" s="26" t="s">
        <v>403</v>
      </c>
      <c r="U54" s="26" t="s">
        <v>280</v>
      </c>
    </row>
    <row r="55" spans="1:21" s="130" customFormat="1" ht="18.75" customHeight="1">
      <c r="A55">
        <v>47</v>
      </c>
      <c r="B55" s="144">
        <v>482</v>
      </c>
      <c r="C55" s="144" t="s">
        <v>254</v>
      </c>
      <c r="D55" s="139" t="s">
        <v>17</v>
      </c>
      <c r="E55" s="139">
        <v>36</v>
      </c>
      <c r="F55" s="139" t="s">
        <v>18</v>
      </c>
      <c r="G55" s="100">
        <v>460</v>
      </c>
      <c r="H55" s="145" t="s">
        <v>17</v>
      </c>
      <c r="I55" s="144">
        <v>36</v>
      </c>
      <c r="J55" s="145" t="s">
        <v>18</v>
      </c>
      <c r="K55" s="144">
        <v>342</v>
      </c>
      <c r="L55" s="129"/>
      <c r="M55" s="144"/>
      <c r="N55" s="145" t="s">
        <v>488</v>
      </c>
      <c r="O55" s="145"/>
      <c r="P55" s="144" t="s">
        <v>27</v>
      </c>
      <c r="Q55" s="144">
        <v>3.5</v>
      </c>
      <c r="R55" s="144">
        <v>3.5</v>
      </c>
      <c r="S55" s="144" t="s">
        <v>26</v>
      </c>
      <c r="T55" s="145" t="s">
        <v>403</v>
      </c>
      <c r="U55" s="146" t="s">
        <v>936</v>
      </c>
    </row>
    <row r="56" spans="1:21" s="130" customFormat="1" ht="18.75" customHeight="1">
      <c r="A56">
        <v>48</v>
      </c>
      <c r="B56" s="144">
        <v>480</v>
      </c>
      <c r="C56" s="144" t="s">
        <v>253</v>
      </c>
      <c r="D56" s="139" t="s">
        <v>17</v>
      </c>
      <c r="E56" s="139">
        <v>36</v>
      </c>
      <c r="F56" s="139" t="s">
        <v>18</v>
      </c>
      <c r="G56" s="100">
        <v>540</v>
      </c>
      <c r="H56" s="145" t="s">
        <v>17</v>
      </c>
      <c r="I56" s="144">
        <v>36</v>
      </c>
      <c r="J56" s="145" t="s">
        <v>18</v>
      </c>
      <c r="K56" s="144">
        <v>412</v>
      </c>
      <c r="L56" s="129"/>
      <c r="M56" s="144"/>
      <c r="N56" s="145" t="s">
        <v>488</v>
      </c>
      <c r="O56" s="145"/>
      <c r="P56" s="144" t="s">
        <v>27</v>
      </c>
      <c r="Q56" s="144">
        <v>2.5</v>
      </c>
      <c r="R56" s="144">
        <v>2.5</v>
      </c>
      <c r="S56" s="144" t="s">
        <v>26</v>
      </c>
      <c r="T56" s="145" t="s">
        <v>403</v>
      </c>
      <c r="U56" s="146" t="s">
        <v>936</v>
      </c>
    </row>
    <row r="57" spans="1:21" s="130" customFormat="1" ht="18.75" customHeight="1">
      <c r="A57" s="130">
        <v>49</v>
      </c>
      <c r="B57" s="162">
        <v>479</v>
      </c>
      <c r="C57" s="144" t="s">
        <v>87</v>
      </c>
      <c r="D57" s="139" t="s">
        <v>17</v>
      </c>
      <c r="E57" s="139">
        <v>36</v>
      </c>
      <c r="F57" s="139" t="s">
        <v>18</v>
      </c>
      <c r="G57" s="100">
        <v>749</v>
      </c>
      <c r="H57" s="144"/>
      <c r="I57" s="144"/>
      <c r="J57" s="144"/>
      <c r="K57" s="144"/>
      <c r="L57" s="144"/>
      <c r="M57" s="129"/>
      <c r="N57" s="145" t="s">
        <v>496</v>
      </c>
      <c r="O57" s="145"/>
      <c r="P57" s="144" t="s">
        <v>27</v>
      </c>
      <c r="Q57" s="144">
        <v>5</v>
      </c>
      <c r="R57" s="144">
        <v>2.5</v>
      </c>
      <c r="S57" s="144" t="s">
        <v>30</v>
      </c>
      <c r="T57" s="145" t="s">
        <v>403</v>
      </c>
      <c r="U57" s="146" t="s">
        <v>935</v>
      </c>
    </row>
    <row r="58" spans="1:21" s="130" customFormat="1" ht="18.75" customHeight="1">
      <c r="A58" s="130">
        <v>50</v>
      </c>
      <c r="B58" s="162">
        <v>479</v>
      </c>
      <c r="C58" s="144" t="s">
        <v>87</v>
      </c>
      <c r="D58" s="139" t="s">
        <v>17</v>
      </c>
      <c r="E58" s="139">
        <v>36</v>
      </c>
      <c r="F58" s="139" t="s">
        <v>18</v>
      </c>
      <c r="G58" s="100">
        <v>749</v>
      </c>
      <c r="H58" s="144"/>
      <c r="I58" s="144"/>
      <c r="J58" s="144"/>
      <c r="K58" s="144"/>
      <c r="L58" s="129"/>
      <c r="M58" s="144"/>
      <c r="N58" s="145" t="s">
        <v>488</v>
      </c>
      <c r="O58" s="145"/>
      <c r="P58" s="144" t="s">
        <v>27</v>
      </c>
      <c r="Q58" s="144">
        <v>5</v>
      </c>
      <c r="R58" s="144">
        <v>2.5</v>
      </c>
      <c r="S58" s="144" t="s">
        <v>30</v>
      </c>
      <c r="T58" s="145" t="s">
        <v>403</v>
      </c>
      <c r="U58" s="146" t="s">
        <v>935</v>
      </c>
    </row>
    <row r="59" spans="1:21">
      <c r="A59">
        <v>51</v>
      </c>
      <c r="B59" s="128">
        <v>479</v>
      </c>
      <c r="C59" s="22" t="s">
        <v>207</v>
      </c>
      <c r="D59" s="56" t="s">
        <v>17</v>
      </c>
      <c r="E59" s="56">
        <v>36</v>
      </c>
      <c r="F59" s="56" t="s">
        <v>18</v>
      </c>
      <c r="G59" s="58">
        <v>749</v>
      </c>
      <c r="H59" s="22"/>
      <c r="I59" s="22"/>
      <c r="J59" s="22"/>
      <c r="K59" s="22"/>
      <c r="L59" s="26"/>
      <c r="M59" s="42"/>
      <c r="N59" s="26" t="s">
        <v>496</v>
      </c>
      <c r="O59" s="22"/>
      <c r="P59" s="22"/>
      <c r="Q59" s="22"/>
      <c r="R59" s="22"/>
      <c r="S59" s="22"/>
      <c r="T59" s="26" t="s">
        <v>403</v>
      </c>
      <c r="U59" s="27" t="s">
        <v>277</v>
      </c>
    </row>
    <row r="60" spans="1:21" ht="18.75" customHeight="1">
      <c r="A60">
        <v>52</v>
      </c>
      <c r="B60" s="128">
        <v>478</v>
      </c>
      <c r="C60" s="22" t="s">
        <v>46</v>
      </c>
      <c r="D60" s="56" t="s">
        <v>17</v>
      </c>
      <c r="E60" s="56">
        <v>36</v>
      </c>
      <c r="F60" s="56" t="s">
        <v>18</v>
      </c>
      <c r="G60" s="54">
        <v>811</v>
      </c>
      <c r="H60" s="22"/>
      <c r="I60" s="22"/>
      <c r="J60" s="22"/>
      <c r="K60" s="22"/>
      <c r="L60" s="22"/>
      <c r="M60" s="42"/>
      <c r="N60" s="26" t="s">
        <v>496</v>
      </c>
      <c r="O60" s="26"/>
      <c r="P60" s="22" t="s">
        <v>27</v>
      </c>
      <c r="Q60" s="22">
        <v>1.5</v>
      </c>
      <c r="R60" s="22">
        <v>1.5</v>
      </c>
      <c r="S60" s="22" t="s">
        <v>221</v>
      </c>
      <c r="T60" s="26" t="s">
        <v>403</v>
      </c>
      <c r="U60" s="27" t="s">
        <v>277</v>
      </c>
    </row>
    <row r="61" spans="1:21" ht="18.75" customHeight="1">
      <c r="A61">
        <v>53</v>
      </c>
      <c r="B61" s="128">
        <v>478</v>
      </c>
      <c r="C61" s="22" t="s">
        <v>46</v>
      </c>
      <c r="D61" s="56" t="s">
        <v>17</v>
      </c>
      <c r="E61" s="56">
        <v>36</v>
      </c>
      <c r="F61" s="56" t="s">
        <v>18</v>
      </c>
      <c r="G61" s="54">
        <v>811</v>
      </c>
      <c r="H61" s="22"/>
      <c r="I61" s="22"/>
      <c r="J61" s="22"/>
      <c r="K61" s="22"/>
      <c r="L61" s="42"/>
      <c r="M61" s="22"/>
      <c r="N61" s="26" t="s">
        <v>488</v>
      </c>
      <c r="O61" s="26"/>
      <c r="P61" s="22" t="s">
        <v>27</v>
      </c>
      <c r="Q61" s="22">
        <v>1.5</v>
      </c>
      <c r="R61" s="22">
        <v>1.5</v>
      </c>
      <c r="S61" s="22" t="s">
        <v>26</v>
      </c>
      <c r="T61" s="26" t="s">
        <v>403</v>
      </c>
      <c r="U61" s="27" t="s">
        <v>277</v>
      </c>
    </row>
    <row r="62" spans="1:21">
      <c r="A62">
        <v>54</v>
      </c>
      <c r="B62" s="22">
        <v>477</v>
      </c>
      <c r="C62" s="22" t="s">
        <v>252</v>
      </c>
      <c r="D62" s="56" t="s">
        <v>17</v>
      </c>
      <c r="E62" s="56">
        <v>36</v>
      </c>
      <c r="F62" s="56" t="s">
        <v>18</v>
      </c>
      <c r="G62" s="54">
        <v>988</v>
      </c>
      <c r="H62" s="22" t="s">
        <v>17</v>
      </c>
      <c r="I62" s="22">
        <v>36</v>
      </c>
      <c r="J62" s="22" t="s">
        <v>18</v>
      </c>
      <c r="K62" s="22">
        <v>806</v>
      </c>
      <c r="L62" s="22"/>
      <c r="M62" s="22"/>
      <c r="N62" s="22"/>
      <c r="O62" s="22"/>
      <c r="P62" s="22"/>
      <c r="Q62" s="22"/>
      <c r="R62" s="22"/>
      <c r="S62" s="26" t="s">
        <v>525</v>
      </c>
      <c r="T62" s="26" t="s">
        <v>403</v>
      </c>
      <c r="U62" s="26" t="s">
        <v>286</v>
      </c>
    </row>
    <row r="63" spans="1:21" ht="18.75" customHeight="1">
      <c r="A63">
        <v>55</v>
      </c>
      <c r="B63" s="128">
        <v>476</v>
      </c>
      <c r="C63" s="22" t="s">
        <v>46</v>
      </c>
      <c r="D63" s="56" t="s">
        <v>17</v>
      </c>
      <c r="E63" s="56">
        <v>37</v>
      </c>
      <c r="F63" s="56" t="s">
        <v>18</v>
      </c>
      <c r="G63" s="54">
        <v>173</v>
      </c>
      <c r="H63" s="22"/>
      <c r="I63" s="22"/>
      <c r="J63" s="22"/>
      <c r="K63" s="22"/>
      <c r="L63" s="22"/>
      <c r="M63" s="42"/>
      <c r="N63" s="26" t="s">
        <v>496</v>
      </c>
      <c r="O63" s="26"/>
      <c r="P63" s="22" t="s">
        <v>27</v>
      </c>
      <c r="Q63" s="22">
        <v>0.5</v>
      </c>
      <c r="R63" s="22">
        <v>0.5</v>
      </c>
      <c r="S63" s="22" t="s">
        <v>26</v>
      </c>
      <c r="T63" s="26" t="s">
        <v>403</v>
      </c>
      <c r="U63" s="26" t="s">
        <v>280</v>
      </c>
    </row>
    <row r="64" spans="1:21" ht="18.75" customHeight="1">
      <c r="A64">
        <v>56</v>
      </c>
      <c r="B64" s="128">
        <v>476</v>
      </c>
      <c r="C64" s="22" t="s">
        <v>46</v>
      </c>
      <c r="D64" s="56" t="s">
        <v>17</v>
      </c>
      <c r="E64" s="56">
        <v>37</v>
      </c>
      <c r="F64" s="56" t="s">
        <v>18</v>
      </c>
      <c r="G64" s="54">
        <v>173</v>
      </c>
      <c r="H64" s="22"/>
      <c r="I64" s="22"/>
      <c r="J64" s="22"/>
      <c r="K64" s="22"/>
      <c r="L64" s="42"/>
      <c r="M64" s="22"/>
      <c r="N64" s="26" t="s">
        <v>488</v>
      </c>
      <c r="O64" s="26"/>
      <c r="P64" s="22" t="s">
        <v>27</v>
      </c>
      <c r="Q64" s="22">
        <v>0.5</v>
      </c>
      <c r="R64" s="22">
        <v>0.5</v>
      </c>
      <c r="S64" s="22" t="s">
        <v>26</v>
      </c>
      <c r="T64" s="26" t="s">
        <v>403</v>
      </c>
      <c r="U64" s="26" t="s">
        <v>280</v>
      </c>
    </row>
    <row r="65" spans="1:21" ht="18.75" customHeight="1">
      <c r="A65">
        <v>57</v>
      </c>
      <c r="B65" s="22">
        <v>475</v>
      </c>
      <c r="C65" s="22" t="s">
        <v>251</v>
      </c>
      <c r="D65" s="56" t="s">
        <v>17</v>
      </c>
      <c r="E65" s="56">
        <v>37</v>
      </c>
      <c r="F65" s="56" t="s">
        <v>18</v>
      </c>
      <c r="G65" s="54">
        <v>645</v>
      </c>
      <c r="H65" s="22"/>
      <c r="I65" s="22"/>
      <c r="J65" s="22"/>
      <c r="K65" s="22"/>
      <c r="L65" s="22"/>
      <c r="M65" s="42"/>
      <c r="N65" s="26" t="s">
        <v>496</v>
      </c>
      <c r="O65" s="26"/>
      <c r="P65" s="22" t="s">
        <v>27</v>
      </c>
      <c r="Q65" s="22">
        <v>1.5</v>
      </c>
      <c r="R65" s="22">
        <v>1.5</v>
      </c>
      <c r="S65" s="22" t="s">
        <v>26</v>
      </c>
      <c r="T65" s="26" t="s">
        <v>403</v>
      </c>
      <c r="U65" s="26" t="s">
        <v>280</v>
      </c>
    </row>
    <row r="66" spans="1:21" s="25" customFormat="1" ht="18.75" customHeight="1">
      <c r="A66" s="25">
        <v>58</v>
      </c>
      <c r="B66" s="22">
        <v>474</v>
      </c>
      <c r="C66" s="22" t="s">
        <v>250</v>
      </c>
      <c r="D66" s="54" t="s">
        <v>17</v>
      </c>
      <c r="E66" s="54">
        <v>38</v>
      </c>
      <c r="F66" s="54" t="s">
        <v>18</v>
      </c>
      <c r="G66" s="54">
        <v>212</v>
      </c>
      <c r="H66" s="22"/>
      <c r="I66" s="22"/>
      <c r="J66" s="22"/>
      <c r="K66" s="22"/>
      <c r="L66" s="22"/>
      <c r="M66" s="34"/>
      <c r="N66" s="26" t="s">
        <v>496</v>
      </c>
      <c r="O66" s="26"/>
      <c r="P66" s="22" t="s">
        <v>27</v>
      </c>
      <c r="Q66" s="22">
        <v>1.5</v>
      </c>
      <c r="R66" s="22">
        <v>1.5</v>
      </c>
      <c r="S66" s="22" t="s">
        <v>26</v>
      </c>
      <c r="T66" s="26" t="s">
        <v>403</v>
      </c>
      <c r="U66" s="26" t="s">
        <v>280</v>
      </c>
    </row>
    <row r="67" spans="1:21" ht="18.75" customHeight="1">
      <c r="A67">
        <v>59</v>
      </c>
      <c r="B67" s="22">
        <v>473</v>
      </c>
      <c r="C67" s="22" t="s">
        <v>58</v>
      </c>
      <c r="D67" s="56" t="s">
        <v>17</v>
      </c>
      <c r="E67" s="56">
        <v>38</v>
      </c>
      <c r="F67" s="56" t="s">
        <v>18</v>
      </c>
      <c r="G67" s="54">
        <v>616</v>
      </c>
      <c r="H67" s="22"/>
      <c r="I67" s="22"/>
      <c r="J67" s="22"/>
      <c r="K67" s="22"/>
      <c r="L67" s="22"/>
      <c r="M67" s="42"/>
      <c r="N67" s="26" t="s">
        <v>496</v>
      </c>
      <c r="O67" s="26"/>
      <c r="P67" s="22" t="s">
        <v>27</v>
      </c>
      <c r="Q67" s="22">
        <v>1</v>
      </c>
      <c r="R67" s="22">
        <v>1</v>
      </c>
      <c r="S67" s="22" t="s">
        <v>26</v>
      </c>
      <c r="T67" s="26" t="s">
        <v>403</v>
      </c>
      <c r="U67" s="26" t="s">
        <v>280</v>
      </c>
    </row>
    <row r="68" spans="1:21" s="130" customFormat="1" ht="18.75" customHeight="1">
      <c r="B68" s="144"/>
      <c r="C68" s="145" t="s">
        <v>938</v>
      </c>
      <c r="D68" s="139" t="s">
        <v>17</v>
      </c>
      <c r="E68" s="139">
        <v>38</v>
      </c>
      <c r="F68" s="139" t="s">
        <v>18</v>
      </c>
      <c r="G68" s="139">
        <v>739</v>
      </c>
      <c r="H68" s="144"/>
      <c r="I68" s="144"/>
      <c r="J68" s="144"/>
      <c r="K68" s="144"/>
      <c r="L68" s="144"/>
      <c r="M68" s="129"/>
      <c r="N68" s="145" t="s">
        <v>496</v>
      </c>
      <c r="O68" s="145"/>
      <c r="P68" s="144" t="s">
        <v>27</v>
      </c>
      <c r="Q68" s="144"/>
      <c r="R68" s="144"/>
      <c r="S68" s="144"/>
      <c r="T68" s="145" t="s">
        <v>403</v>
      </c>
      <c r="U68" s="145" t="s">
        <v>935</v>
      </c>
    </row>
    <row r="69" spans="1:21" s="35" customFormat="1" ht="18.75" customHeight="1">
      <c r="A69" s="35">
        <v>60</v>
      </c>
      <c r="B69" s="33">
        <v>472</v>
      </c>
      <c r="C69" s="33" t="s">
        <v>249</v>
      </c>
      <c r="D69" s="60" t="s">
        <v>17</v>
      </c>
      <c r="E69" s="60">
        <v>38</v>
      </c>
      <c r="F69" s="60" t="s">
        <v>18</v>
      </c>
      <c r="G69" s="60">
        <v>739</v>
      </c>
      <c r="H69" s="33"/>
      <c r="I69" s="33"/>
      <c r="J69" s="33"/>
      <c r="K69" s="33"/>
      <c r="L69" s="39"/>
      <c r="M69" s="33"/>
      <c r="N69" s="40" t="s">
        <v>488</v>
      </c>
      <c r="O69" s="40"/>
      <c r="P69" s="33" t="s">
        <v>27</v>
      </c>
      <c r="Q69" s="33">
        <v>3</v>
      </c>
      <c r="R69" s="33">
        <v>2</v>
      </c>
      <c r="S69" s="33" t="s">
        <v>26</v>
      </c>
      <c r="T69" s="40" t="s">
        <v>403</v>
      </c>
      <c r="U69" s="40" t="s">
        <v>280</v>
      </c>
    </row>
    <row r="70" spans="1:21" ht="18.75" customHeight="1">
      <c r="A70">
        <v>61</v>
      </c>
      <c r="B70" s="22">
        <v>471</v>
      </c>
      <c r="C70" s="22" t="s">
        <v>47</v>
      </c>
      <c r="D70" s="56" t="s">
        <v>17</v>
      </c>
      <c r="E70" s="56">
        <v>38</v>
      </c>
      <c r="F70" s="56" t="s">
        <v>18</v>
      </c>
      <c r="G70" s="54">
        <v>782</v>
      </c>
      <c r="H70" s="22"/>
      <c r="I70" s="22"/>
      <c r="J70" s="22"/>
      <c r="K70" s="22"/>
      <c r="L70" s="22"/>
      <c r="M70" s="42"/>
      <c r="N70" s="26" t="s">
        <v>496</v>
      </c>
      <c r="O70" s="26"/>
      <c r="P70" s="22" t="s">
        <v>27</v>
      </c>
      <c r="Q70" s="22">
        <v>0.5</v>
      </c>
      <c r="R70" s="22">
        <v>0.5</v>
      </c>
      <c r="S70" s="22" t="s">
        <v>26</v>
      </c>
      <c r="T70" s="26" t="s">
        <v>403</v>
      </c>
      <c r="U70" s="26" t="s">
        <v>285</v>
      </c>
    </row>
    <row r="71" spans="1:21" ht="18.75" customHeight="1">
      <c r="A71">
        <v>62</v>
      </c>
      <c r="B71" s="22">
        <v>470</v>
      </c>
      <c r="C71" s="22" t="s">
        <v>248</v>
      </c>
      <c r="D71" s="56" t="s">
        <v>17</v>
      </c>
      <c r="E71" s="56">
        <v>39</v>
      </c>
      <c r="F71" s="56" t="s">
        <v>18</v>
      </c>
      <c r="G71" s="54">
        <v>178</v>
      </c>
      <c r="H71" s="22"/>
      <c r="I71" s="22"/>
      <c r="J71" s="22"/>
      <c r="K71" s="22"/>
      <c r="L71" s="22"/>
      <c r="M71" s="42"/>
      <c r="N71" s="26" t="s">
        <v>496</v>
      </c>
      <c r="O71" s="26"/>
      <c r="P71" s="22" t="s">
        <v>27</v>
      </c>
      <c r="Q71" s="22">
        <v>2</v>
      </c>
      <c r="R71" s="22">
        <v>1.5</v>
      </c>
      <c r="S71" s="22" t="s">
        <v>48</v>
      </c>
      <c r="T71" s="26" t="s">
        <v>404</v>
      </c>
      <c r="U71" s="27" t="s">
        <v>277</v>
      </c>
    </row>
    <row r="72" spans="1:21" s="130" customFormat="1">
      <c r="A72">
        <v>63</v>
      </c>
      <c r="B72" s="144">
        <v>469</v>
      </c>
      <c r="C72" s="144" t="s">
        <v>247</v>
      </c>
      <c r="D72" s="139" t="s">
        <v>17</v>
      </c>
      <c r="E72" s="139">
        <v>39</v>
      </c>
      <c r="F72" s="139" t="s">
        <v>18</v>
      </c>
      <c r="G72" s="100">
        <v>311</v>
      </c>
      <c r="H72" s="145" t="s">
        <v>17</v>
      </c>
      <c r="I72" s="144">
        <v>39</v>
      </c>
      <c r="J72" s="145" t="s">
        <v>18</v>
      </c>
      <c r="K72" s="144">
        <v>0</v>
      </c>
      <c r="L72" s="144"/>
      <c r="M72" s="129"/>
      <c r="N72" s="145" t="s">
        <v>496</v>
      </c>
      <c r="O72" s="144"/>
      <c r="P72" s="144"/>
      <c r="Q72" s="144"/>
      <c r="R72" s="144"/>
      <c r="S72" s="144"/>
      <c r="T72" s="145" t="s">
        <v>404</v>
      </c>
      <c r="U72" s="146" t="s">
        <v>936</v>
      </c>
    </row>
    <row r="73" spans="1:21">
      <c r="A73">
        <v>64</v>
      </c>
      <c r="B73" s="22">
        <v>468</v>
      </c>
      <c r="C73" s="22" t="s">
        <v>246</v>
      </c>
      <c r="D73" s="56" t="s">
        <v>17</v>
      </c>
      <c r="E73" s="56">
        <v>39</v>
      </c>
      <c r="F73" s="56" t="s">
        <v>18</v>
      </c>
      <c r="G73" s="54">
        <v>543</v>
      </c>
      <c r="H73" s="22"/>
      <c r="I73" s="22"/>
      <c r="J73" s="22"/>
      <c r="K73" s="22"/>
      <c r="L73" s="42"/>
      <c r="M73" s="22"/>
      <c r="N73" s="26" t="s">
        <v>488</v>
      </c>
      <c r="O73" s="22"/>
      <c r="P73" s="22"/>
      <c r="Q73" s="22"/>
      <c r="R73" s="22"/>
      <c r="S73" s="22"/>
      <c r="T73" s="26" t="s">
        <v>404</v>
      </c>
      <c r="U73" s="27" t="s">
        <v>277</v>
      </c>
    </row>
    <row r="74" spans="1:21" ht="18.75" customHeight="1">
      <c r="A74">
        <v>65</v>
      </c>
      <c r="B74" s="22">
        <v>467</v>
      </c>
      <c r="C74" s="22" t="s">
        <v>245</v>
      </c>
      <c r="D74" s="56" t="s">
        <v>17</v>
      </c>
      <c r="E74" s="56">
        <v>39</v>
      </c>
      <c r="F74" s="56" t="s">
        <v>18</v>
      </c>
      <c r="G74" s="54">
        <v>700</v>
      </c>
      <c r="H74" s="22"/>
      <c r="I74" s="22"/>
      <c r="J74" s="22"/>
      <c r="K74" s="22"/>
      <c r="L74" s="42"/>
      <c r="M74" s="22"/>
      <c r="N74" s="26" t="s">
        <v>488</v>
      </c>
      <c r="O74" s="26"/>
      <c r="P74" s="22" t="s">
        <v>27</v>
      </c>
      <c r="Q74" s="22">
        <v>2</v>
      </c>
      <c r="R74" s="22">
        <v>2</v>
      </c>
      <c r="S74" s="22" t="s">
        <v>26</v>
      </c>
      <c r="T74" s="26" t="s">
        <v>404</v>
      </c>
      <c r="U74" s="27" t="s">
        <v>277</v>
      </c>
    </row>
    <row r="75" spans="1:21">
      <c r="A75">
        <v>66</v>
      </c>
      <c r="B75" s="22">
        <v>466</v>
      </c>
      <c r="C75" s="22" t="s">
        <v>244</v>
      </c>
      <c r="D75" s="56" t="s">
        <v>17</v>
      </c>
      <c r="E75" s="56">
        <v>39</v>
      </c>
      <c r="F75" s="56" t="s">
        <v>18</v>
      </c>
      <c r="G75" s="54">
        <v>788</v>
      </c>
      <c r="H75" s="22"/>
      <c r="I75" s="22"/>
      <c r="J75" s="22"/>
      <c r="K75" s="22"/>
      <c r="L75" s="22"/>
      <c r="M75" s="42"/>
      <c r="N75" s="26" t="s">
        <v>496</v>
      </c>
      <c r="O75" s="22"/>
      <c r="P75" s="22"/>
      <c r="Q75" s="22"/>
      <c r="R75" s="22"/>
      <c r="S75" s="22"/>
      <c r="T75" s="26" t="s">
        <v>404</v>
      </c>
      <c r="U75" s="27" t="s">
        <v>277</v>
      </c>
    </row>
    <row r="76" spans="1:21">
      <c r="A76">
        <v>67</v>
      </c>
      <c r="B76" s="22">
        <v>465</v>
      </c>
      <c r="C76" s="22" t="s">
        <v>243</v>
      </c>
      <c r="D76" s="56" t="s">
        <v>17</v>
      </c>
      <c r="E76" s="56">
        <v>39</v>
      </c>
      <c r="F76" s="56" t="s">
        <v>18</v>
      </c>
      <c r="G76" s="54">
        <v>900</v>
      </c>
      <c r="H76" s="22"/>
      <c r="I76" s="22"/>
      <c r="J76" s="22"/>
      <c r="K76" s="22"/>
      <c r="L76" s="22"/>
      <c r="M76" s="42"/>
      <c r="N76" s="26" t="s">
        <v>496</v>
      </c>
      <c r="O76" s="22"/>
      <c r="P76" s="22"/>
      <c r="Q76" s="22"/>
      <c r="R76" s="22"/>
      <c r="S76" s="22"/>
      <c r="T76" s="26" t="s">
        <v>404</v>
      </c>
      <c r="U76" s="27" t="s">
        <v>277</v>
      </c>
    </row>
    <row r="77" spans="1:21" s="130" customFormat="1" ht="18.75" customHeight="1">
      <c r="A77">
        <v>68</v>
      </c>
      <c r="B77" s="144">
        <v>464</v>
      </c>
      <c r="C77" s="144" t="s">
        <v>242</v>
      </c>
      <c r="D77" s="139" t="s">
        <v>17</v>
      </c>
      <c r="E77" s="139">
        <v>40</v>
      </c>
      <c r="F77" s="139" t="s">
        <v>18</v>
      </c>
      <c r="G77" s="139">
        <v>82</v>
      </c>
      <c r="H77" s="145" t="s">
        <v>17</v>
      </c>
      <c r="I77" s="144">
        <v>39</v>
      </c>
      <c r="J77" s="145" t="s">
        <v>18</v>
      </c>
      <c r="K77" s="144">
        <v>785</v>
      </c>
      <c r="L77" s="144"/>
      <c r="M77" s="129"/>
      <c r="N77" s="145" t="s">
        <v>496</v>
      </c>
      <c r="O77" s="145"/>
      <c r="P77" s="144" t="s">
        <v>27</v>
      </c>
      <c r="Q77" s="144">
        <v>5.5</v>
      </c>
      <c r="R77" s="144">
        <v>3.5</v>
      </c>
      <c r="S77" s="145" t="s">
        <v>30</v>
      </c>
      <c r="T77" s="145" t="s">
        <v>404</v>
      </c>
      <c r="U77" s="146" t="s">
        <v>936</v>
      </c>
    </row>
    <row r="78" spans="1:21" s="130" customFormat="1" ht="18.75" customHeight="1">
      <c r="A78" s="130">
        <v>69</v>
      </c>
      <c r="B78" s="162">
        <v>463</v>
      </c>
      <c r="C78" s="144" t="s">
        <v>240</v>
      </c>
      <c r="D78" s="139" t="s">
        <v>17</v>
      </c>
      <c r="E78" s="139">
        <v>40</v>
      </c>
      <c r="F78" s="139" t="s">
        <v>18</v>
      </c>
      <c r="G78" s="139">
        <v>152</v>
      </c>
      <c r="H78" s="144"/>
      <c r="I78" s="144"/>
      <c r="J78" s="144"/>
      <c r="K78" s="144"/>
      <c r="L78" s="144"/>
      <c r="M78" s="129"/>
      <c r="N78" s="145" t="s">
        <v>496</v>
      </c>
      <c r="O78" s="145"/>
      <c r="P78" s="144" t="s">
        <v>27</v>
      </c>
      <c r="Q78" s="144">
        <v>9</v>
      </c>
      <c r="R78" s="144">
        <v>7</v>
      </c>
      <c r="S78" s="144" t="s">
        <v>48</v>
      </c>
      <c r="T78" s="145" t="s">
        <v>404</v>
      </c>
      <c r="U78" s="146" t="s">
        <v>935</v>
      </c>
    </row>
    <row r="79" spans="1:21" s="130" customFormat="1" ht="18.75" customHeight="1">
      <c r="A79" s="130">
        <v>70</v>
      </c>
      <c r="B79" s="162">
        <v>463</v>
      </c>
      <c r="C79" s="144" t="s">
        <v>240</v>
      </c>
      <c r="D79" s="139" t="s">
        <v>17</v>
      </c>
      <c r="E79" s="139">
        <v>40</v>
      </c>
      <c r="F79" s="139" t="s">
        <v>18</v>
      </c>
      <c r="G79" s="139">
        <v>152</v>
      </c>
      <c r="H79" s="144"/>
      <c r="I79" s="144"/>
      <c r="J79" s="144"/>
      <c r="K79" s="144"/>
      <c r="L79" s="129"/>
      <c r="M79" s="144"/>
      <c r="N79" s="145" t="s">
        <v>488</v>
      </c>
      <c r="O79" s="145"/>
      <c r="P79" s="144" t="s">
        <v>27</v>
      </c>
      <c r="Q79" s="144">
        <v>9</v>
      </c>
      <c r="R79" s="144">
        <v>7</v>
      </c>
      <c r="S79" s="144" t="s">
        <v>30</v>
      </c>
      <c r="T79" s="145" t="s">
        <v>404</v>
      </c>
      <c r="U79" s="145" t="s">
        <v>935</v>
      </c>
    </row>
    <row r="80" spans="1:21">
      <c r="A80">
        <v>71</v>
      </c>
      <c r="B80" s="128">
        <v>463</v>
      </c>
      <c r="C80" s="22" t="s">
        <v>241</v>
      </c>
      <c r="D80" s="56" t="s">
        <v>17</v>
      </c>
      <c r="E80" s="56">
        <v>40</v>
      </c>
      <c r="F80" s="56" t="s">
        <v>18</v>
      </c>
      <c r="G80" s="54">
        <v>152</v>
      </c>
      <c r="H80" s="22"/>
      <c r="I80" s="22"/>
      <c r="J80" s="22"/>
      <c r="K80" s="22"/>
      <c r="L80" s="22"/>
      <c r="M80" s="42"/>
      <c r="N80" s="26" t="s">
        <v>496</v>
      </c>
      <c r="O80" s="22"/>
      <c r="P80" s="22"/>
      <c r="Q80" s="22"/>
      <c r="R80" s="22"/>
      <c r="S80" s="26" t="s">
        <v>882</v>
      </c>
      <c r="T80" s="26" t="s">
        <v>404</v>
      </c>
      <c r="U80" s="27" t="s">
        <v>277</v>
      </c>
    </row>
    <row r="81" spans="1:21">
      <c r="A81">
        <v>72</v>
      </c>
      <c r="B81" s="22">
        <v>462</v>
      </c>
      <c r="C81" s="22" t="s">
        <v>239</v>
      </c>
      <c r="D81" s="56" t="s">
        <v>17</v>
      </c>
      <c r="E81" s="56">
        <v>40</v>
      </c>
      <c r="F81" s="56" t="s">
        <v>18</v>
      </c>
      <c r="G81" s="54">
        <v>311</v>
      </c>
      <c r="H81" s="22"/>
      <c r="I81" s="22"/>
      <c r="J81" s="22"/>
      <c r="K81" s="22"/>
      <c r="L81" s="42"/>
      <c r="M81" s="22"/>
      <c r="N81" s="26" t="s">
        <v>488</v>
      </c>
      <c r="O81" s="22"/>
      <c r="P81" s="22"/>
      <c r="Q81" s="22"/>
      <c r="R81" s="22"/>
      <c r="S81" s="22"/>
      <c r="T81" s="26" t="s">
        <v>404</v>
      </c>
      <c r="U81" s="27" t="s">
        <v>277</v>
      </c>
    </row>
    <row r="82" spans="1:21" s="25" customFormat="1" ht="18.75" customHeight="1">
      <c r="A82" s="25">
        <v>73</v>
      </c>
      <c r="B82" s="128">
        <v>461</v>
      </c>
      <c r="C82" s="22" t="s">
        <v>58</v>
      </c>
      <c r="D82" s="54" t="s">
        <v>17</v>
      </c>
      <c r="E82" s="54">
        <v>40</v>
      </c>
      <c r="F82" s="54" t="s">
        <v>18</v>
      </c>
      <c r="G82" s="54">
        <v>584</v>
      </c>
      <c r="H82" s="22"/>
      <c r="I82" s="22"/>
      <c r="J82" s="22"/>
      <c r="K82" s="22"/>
      <c r="L82" s="22"/>
      <c r="M82" s="34"/>
      <c r="N82" s="26" t="s">
        <v>496</v>
      </c>
      <c r="O82" s="26"/>
      <c r="P82" s="26" t="s">
        <v>56</v>
      </c>
      <c r="Q82" s="22">
        <v>3.5</v>
      </c>
      <c r="R82" s="22">
        <v>3.5</v>
      </c>
      <c r="S82" s="22" t="s">
        <v>30</v>
      </c>
      <c r="T82" s="26" t="s">
        <v>404</v>
      </c>
      <c r="U82" s="27" t="s">
        <v>277</v>
      </c>
    </row>
    <row r="83" spans="1:21" s="25" customFormat="1" ht="18.75" customHeight="1">
      <c r="A83" s="25">
        <v>74</v>
      </c>
      <c r="B83" s="128">
        <v>461</v>
      </c>
      <c r="C83" s="22" t="s">
        <v>238</v>
      </c>
      <c r="D83" s="54" t="s">
        <v>17</v>
      </c>
      <c r="E83" s="54">
        <v>40</v>
      </c>
      <c r="F83" s="54" t="s">
        <v>18</v>
      </c>
      <c r="G83" s="54">
        <v>584</v>
      </c>
      <c r="H83" s="22"/>
      <c r="I83" s="22"/>
      <c r="J83" s="22"/>
      <c r="K83" s="22"/>
      <c r="L83" s="22"/>
      <c r="M83" s="34"/>
      <c r="N83" s="26" t="s">
        <v>496</v>
      </c>
      <c r="O83" s="26"/>
      <c r="P83" s="26" t="s">
        <v>56</v>
      </c>
      <c r="Q83" s="22">
        <v>3.5</v>
      </c>
      <c r="R83" s="22">
        <v>3.5</v>
      </c>
      <c r="S83" s="22" t="s">
        <v>30</v>
      </c>
      <c r="T83" s="26" t="s">
        <v>404</v>
      </c>
      <c r="U83" s="27" t="s">
        <v>277</v>
      </c>
    </row>
    <row r="84" spans="1:21">
      <c r="A84">
        <v>75</v>
      </c>
      <c r="B84" s="22">
        <v>460</v>
      </c>
      <c r="C84" s="22" t="s">
        <v>237</v>
      </c>
      <c r="D84" s="56" t="s">
        <v>17</v>
      </c>
      <c r="E84" s="56">
        <v>40</v>
      </c>
      <c r="F84" s="56" t="s">
        <v>18</v>
      </c>
      <c r="G84" s="54">
        <v>675</v>
      </c>
      <c r="H84" s="22" t="s">
        <v>17</v>
      </c>
      <c r="I84" s="22">
        <v>40</v>
      </c>
      <c r="J84" s="22" t="s">
        <v>18</v>
      </c>
      <c r="K84" s="22">
        <v>402</v>
      </c>
      <c r="L84" s="22"/>
      <c r="M84" s="22"/>
      <c r="N84" s="22"/>
      <c r="O84" s="22"/>
      <c r="P84" s="22"/>
      <c r="Q84" s="22"/>
      <c r="R84" s="22"/>
      <c r="S84" s="26" t="s">
        <v>525</v>
      </c>
      <c r="T84" s="26" t="s">
        <v>404</v>
      </c>
      <c r="U84" s="27" t="s">
        <v>277</v>
      </c>
    </row>
    <row r="85" spans="1:21" ht="18.75" customHeight="1">
      <c r="A85">
        <v>76</v>
      </c>
      <c r="B85" s="22">
        <v>459</v>
      </c>
      <c r="C85" s="22" t="s">
        <v>46</v>
      </c>
      <c r="D85" s="56" t="s">
        <v>17</v>
      </c>
      <c r="E85" s="56">
        <v>40</v>
      </c>
      <c r="F85" s="56" t="s">
        <v>18</v>
      </c>
      <c r="G85" s="54">
        <v>742</v>
      </c>
      <c r="H85" s="22"/>
      <c r="I85" s="22"/>
      <c r="J85" s="22"/>
      <c r="K85" s="22"/>
      <c r="L85" s="42"/>
      <c r="M85" s="22"/>
      <c r="N85" s="26" t="s">
        <v>488</v>
      </c>
      <c r="O85" s="26"/>
      <c r="P85" s="22" t="s">
        <v>27</v>
      </c>
      <c r="Q85" s="22">
        <v>0.5</v>
      </c>
      <c r="R85" s="22">
        <v>0.5</v>
      </c>
      <c r="S85" s="22" t="s">
        <v>221</v>
      </c>
      <c r="T85" s="26" t="s">
        <v>404</v>
      </c>
      <c r="U85" s="27" t="s">
        <v>277</v>
      </c>
    </row>
    <row r="86" spans="1:21" ht="18.75" customHeight="1">
      <c r="A86">
        <v>77</v>
      </c>
      <c r="B86" s="22">
        <v>458</v>
      </c>
      <c r="C86" s="22" t="s">
        <v>236</v>
      </c>
      <c r="D86" s="56" t="s">
        <v>17</v>
      </c>
      <c r="E86" s="56">
        <v>40</v>
      </c>
      <c r="F86" s="56" t="s">
        <v>18</v>
      </c>
      <c r="G86" s="54">
        <v>780</v>
      </c>
      <c r="H86" s="22"/>
      <c r="I86" s="22"/>
      <c r="J86" s="22"/>
      <c r="K86" s="22"/>
      <c r="L86" s="22"/>
      <c r="M86" s="42"/>
      <c r="N86" s="26" t="s">
        <v>496</v>
      </c>
      <c r="O86" s="26"/>
      <c r="P86" s="22" t="s">
        <v>27</v>
      </c>
      <c r="Q86" s="22">
        <v>3.5</v>
      </c>
      <c r="R86" s="22">
        <v>3.5</v>
      </c>
      <c r="S86" s="22" t="s">
        <v>26</v>
      </c>
      <c r="T86" s="26" t="s">
        <v>404</v>
      </c>
      <c r="U86" s="27" t="s">
        <v>277</v>
      </c>
    </row>
    <row r="87" spans="1:21" ht="18.75" customHeight="1">
      <c r="A87">
        <v>78</v>
      </c>
      <c r="B87" s="128">
        <v>457</v>
      </c>
      <c r="C87" s="26" t="s">
        <v>510</v>
      </c>
      <c r="D87" s="56" t="s">
        <v>17</v>
      </c>
      <c r="E87" s="56">
        <v>40</v>
      </c>
      <c r="F87" s="56" t="s">
        <v>18</v>
      </c>
      <c r="G87" s="54">
        <v>833</v>
      </c>
      <c r="H87" s="22"/>
      <c r="I87" s="22"/>
      <c r="J87" s="22"/>
      <c r="K87" s="22"/>
      <c r="L87" s="42"/>
      <c r="M87" s="22"/>
      <c r="N87" s="26" t="s">
        <v>488</v>
      </c>
      <c r="O87" s="26"/>
      <c r="P87" s="22" t="s">
        <v>27</v>
      </c>
      <c r="Q87" s="22">
        <v>7</v>
      </c>
      <c r="R87" s="22">
        <v>5</v>
      </c>
      <c r="S87" s="22" t="s">
        <v>30</v>
      </c>
      <c r="T87" s="26" t="s">
        <v>476</v>
      </c>
      <c r="U87" s="27" t="s">
        <v>277</v>
      </c>
    </row>
    <row r="88" spans="1:21" ht="18.75" customHeight="1">
      <c r="A88">
        <v>79</v>
      </c>
      <c r="B88" s="128">
        <v>457</v>
      </c>
      <c r="C88" s="22" t="s">
        <v>58</v>
      </c>
      <c r="D88" s="56" t="s">
        <v>17</v>
      </c>
      <c r="E88" s="56">
        <v>40</v>
      </c>
      <c r="F88" s="56" t="s">
        <v>18</v>
      </c>
      <c r="G88" s="54">
        <v>833</v>
      </c>
      <c r="H88" s="22"/>
      <c r="I88" s="22"/>
      <c r="J88" s="22"/>
      <c r="K88" s="22"/>
      <c r="L88" s="42"/>
      <c r="M88" s="22"/>
      <c r="N88" s="26" t="s">
        <v>488</v>
      </c>
      <c r="O88" s="26"/>
      <c r="P88" s="22" t="s">
        <v>27</v>
      </c>
      <c r="Q88" s="22">
        <v>7</v>
      </c>
      <c r="R88" s="22">
        <v>5</v>
      </c>
      <c r="S88" s="22" t="s">
        <v>30</v>
      </c>
      <c r="T88" s="26" t="s">
        <v>476</v>
      </c>
      <c r="U88" s="27" t="s">
        <v>277</v>
      </c>
    </row>
    <row r="89" spans="1:21" s="130" customFormat="1" ht="18.75" customHeight="1">
      <c r="B89" s="162"/>
      <c r="C89" s="145" t="s">
        <v>938</v>
      </c>
      <c r="D89" s="139" t="s">
        <v>17</v>
      </c>
      <c r="E89" s="139">
        <v>41</v>
      </c>
      <c r="F89" s="139" t="s">
        <v>18</v>
      </c>
      <c r="G89" s="139">
        <v>100</v>
      </c>
      <c r="H89" s="144"/>
      <c r="I89" s="144"/>
      <c r="J89" s="144"/>
      <c r="K89" s="144"/>
      <c r="L89" s="129"/>
      <c r="M89" s="129"/>
      <c r="N89" s="145" t="s">
        <v>496</v>
      </c>
      <c r="O89" s="145"/>
      <c r="P89" s="144" t="s">
        <v>27</v>
      </c>
      <c r="Q89" s="144"/>
      <c r="R89" s="144"/>
      <c r="S89" s="144"/>
      <c r="T89" s="145" t="s">
        <v>476</v>
      </c>
      <c r="U89" s="146" t="s">
        <v>935</v>
      </c>
    </row>
    <row r="90" spans="1:21" s="35" customFormat="1" ht="18.75" customHeight="1">
      <c r="A90">
        <v>80</v>
      </c>
      <c r="B90" s="33">
        <v>456</v>
      </c>
      <c r="C90" s="40" t="s">
        <v>453</v>
      </c>
      <c r="D90" s="60" t="s">
        <v>17</v>
      </c>
      <c r="E90" s="59">
        <v>41</v>
      </c>
      <c r="F90" s="60" t="s">
        <v>18</v>
      </c>
      <c r="G90" s="59">
        <v>100</v>
      </c>
      <c r="H90" s="40" t="s">
        <v>17</v>
      </c>
      <c r="I90" s="33">
        <v>40</v>
      </c>
      <c r="J90" s="40" t="s">
        <v>18</v>
      </c>
      <c r="K90" s="33">
        <v>922</v>
      </c>
      <c r="L90" s="39"/>
      <c r="M90" s="33"/>
      <c r="N90" s="40" t="s">
        <v>488</v>
      </c>
      <c r="O90" s="40"/>
      <c r="P90" s="33" t="s">
        <v>27</v>
      </c>
      <c r="Q90" s="33">
        <v>5</v>
      </c>
      <c r="R90" s="33">
        <v>3.5</v>
      </c>
      <c r="S90" s="33" t="s">
        <v>30</v>
      </c>
      <c r="T90" s="40" t="s">
        <v>476</v>
      </c>
      <c r="U90" s="147" t="s">
        <v>277</v>
      </c>
    </row>
    <row r="91" spans="1:21" ht="18.75" customHeight="1">
      <c r="A91">
        <v>81</v>
      </c>
      <c r="B91" s="22">
        <v>455</v>
      </c>
      <c r="C91" s="22" t="s">
        <v>235</v>
      </c>
      <c r="D91" s="56" t="s">
        <v>17</v>
      </c>
      <c r="E91" s="55">
        <v>41</v>
      </c>
      <c r="F91" s="56" t="s">
        <v>18</v>
      </c>
      <c r="G91" s="54">
        <v>178</v>
      </c>
      <c r="H91" s="22"/>
      <c r="I91" s="22"/>
      <c r="J91" s="22"/>
      <c r="K91" s="22"/>
      <c r="L91" s="22"/>
      <c r="M91" s="42"/>
      <c r="N91" s="26" t="s">
        <v>496</v>
      </c>
      <c r="O91" s="26"/>
      <c r="P91" s="22" t="s">
        <v>27</v>
      </c>
      <c r="Q91" s="22">
        <v>5</v>
      </c>
      <c r="R91" s="22">
        <v>3.5</v>
      </c>
      <c r="S91" s="22" t="s">
        <v>48</v>
      </c>
      <c r="T91" s="26" t="s">
        <v>476</v>
      </c>
      <c r="U91" s="27" t="s">
        <v>277</v>
      </c>
    </row>
    <row r="92" spans="1:21" ht="18.75" customHeight="1">
      <c r="A92">
        <v>82</v>
      </c>
      <c r="B92" s="22">
        <v>454</v>
      </c>
      <c r="C92" s="22" t="s">
        <v>47</v>
      </c>
      <c r="D92" s="56" t="s">
        <v>17</v>
      </c>
      <c r="E92" s="55">
        <v>41</v>
      </c>
      <c r="F92" s="56" t="s">
        <v>18</v>
      </c>
      <c r="G92" s="54">
        <v>186</v>
      </c>
      <c r="H92" s="22"/>
      <c r="I92" s="22"/>
      <c r="J92" s="22"/>
      <c r="K92" s="22"/>
      <c r="L92" s="42"/>
      <c r="M92" s="22"/>
      <c r="N92" s="26" t="s">
        <v>488</v>
      </c>
      <c r="O92" s="26"/>
      <c r="P92" s="22" t="s">
        <v>27</v>
      </c>
      <c r="Q92" s="22">
        <v>1</v>
      </c>
      <c r="R92" s="22">
        <v>1</v>
      </c>
      <c r="S92" s="22" t="s">
        <v>26</v>
      </c>
      <c r="T92" s="26" t="s">
        <v>476</v>
      </c>
      <c r="U92" s="27" t="s">
        <v>277</v>
      </c>
    </row>
    <row r="93" spans="1:21" ht="18.75" customHeight="1">
      <c r="A93">
        <v>83</v>
      </c>
      <c r="B93" s="22">
        <v>453</v>
      </c>
      <c r="C93" s="22" t="s">
        <v>234</v>
      </c>
      <c r="D93" s="56" t="s">
        <v>17</v>
      </c>
      <c r="E93" s="55">
        <v>41</v>
      </c>
      <c r="F93" s="56" t="s">
        <v>18</v>
      </c>
      <c r="G93" s="54">
        <v>234</v>
      </c>
      <c r="H93" s="22"/>
      <c r="I93" s="22"/>
      <c r="J93" s="22"/>
      <c r="K93" s="22"/>
      <c r="L93" s="42"/>
      <c r="M93" s="22"/>
      <c r="N93" s="26" t="s">
        <v>488</v>
      </c>
      <c r="O93" s="26"/>
      <c r="P93" s="22" t="s">
        <v>27</v>
      </c>
      <c r="Q93" s="22">
        <v>3.5</v>
      </c>
      <c r="R93" s="22">
        <v>3.5</v>
      </c>
      <c r="S93" s="22" t="s">
        <v>221</v>
      </c>
      <c r="T93" s="26" t="s">
        <v>476</v>
      </c>
      <c r="U93" s="27" t="s">
        <v>277</v>
      </c>
    </row>
    <row r="94" spans="1:21">
      <c r="A94">
        <v>84</v>
      </c>
      <c r="B94" s="22">
        <v>452</v>
      </c>
      <c r="C94" s="22" t="s">
        <v>233</v>
      </c>
      <c r="D94" s="56" t="s">
        <v>17</v>
      </c>
      <c r="E94" s="55">
        <v>41</v>
      </c>
      <c r="F94" s="56" t="s">
        <v>18</v>
      </c>
      <c r="G94" s="54">
        <v>334</v>
      </c>
      <c r="H94" s="22" t="s">
        <v>17</v>
      </c>
      <c r="I94" s="22">
        <v>41</v>
      </c>
      <c r="J94" s="22" t="s">
        <v>18</v>
      </c>
      <c r="K94" s="22">
        <v>48</v>
      </c>
      <c r="L94" s="22"/>
      <c r="M94" s="22"/>
      <c r="N94" s="22"/>
      <c r="O94" s="22"/>
      <c r="P94" s="22"/>
      <c r="Q94" s="22"/>
      <c r="R94" s="22"/>
      <c r="S94" s="26" t="s">
        <v>525</v>
      </c>
      <c r="T94" s="26" t="s">
        <v>476</v>
      </c>
      <c r="U94" s="27" t="s">
        <v>277</v>
      </c>
    </row>
    <row r="95" spans="1:21" ht="18.75" customHeight="1">
      <c r="A95">
        <v>85</v>
      </c>
      <c r="B95" s="22">
        <v>451</v>
      </c>
      <c r="C95" s="22" t="s">
        <v>46</v>
      </c>
      <c r="D95" s="56" t="s">
        <v>17</v>
      </c>
      <c r="E95" s="55">
        <v>41</v>
      </c>
      <c r="F95" s="56" t="s">
        <v>18</v>
      </c>
      <c r="G95" s="54">
        <v>431</v>
      </c>
      <c r="H95" s="22"/>
      <c r="I95" s="22"/>
      <c r="J95" s="22"/>
      <c r="K95" s="22"/>
      <c r="L95" s="22"/>
      <c r="M95" s="42"/>
      <c r="N95" s="26" t="s">
        <v>496</v>
      </c>
      <c r="O95" s="26"/>
      <c r="P95" s="22" t="s">
        <v>27</v>
      </c>
      <c r="Q95" s="22">
        <v>1.5</v>
      </c>
      <c r="R95" s="22">
        <v>1.5</v>
      </c>
      <c r="S95" s="22" t="s">
        <v>221</v>
      </c>
      <c r="T95" s="26" t="s">
        <v>476</v>
      </c>
      <c r="U95" s="27" t="s">
        <v>277</v>
      </c>
    </row>
    <row r="96" spans="1:21" s="130" customFormat="1" ht="18.75" customHeight="1">
      <c r="A96">
        <v>86</v>
      </c>
      <c r="B96" s="128">
        <v>450</v>
      </c>
      <c r="C96" s="144" t="s">
        <v>231</v>
      </c>
      <c r="D96" s="139" t="s">
        <v>17</v>
      </c>
      <c r="E96" s="100">
        <v>41</v>
      </c>
      <c r="F96" s="139" t="s">
        <v>18</v>
      </c>
      <c r="G96" s="100">
        <v>475</v>
      </c>
      <c r="H96" s="145" t="s">
        <v>17</v>
      </c>
      <c r="I96" s="144">
        <v>41</v>
      </c>
      <c r="J96" s="145" t="s">
        <v>18</v>
      </c>
      <c r="K96" s="144">
        <v>180</v>
      </c>
      <c r="L96" s="129"/>
      <c r="M96" s="144"/>
      <c r="N96" s="145" t="s">
        <v>488</v>
      </c>
      <c r="O96" s="145"/>
      <c r="P96" s="144" t="s">
        <v>27</v>
      </c>
      <c r="Q96" s="144">
        <v>9</v>
      </c>
      <c r="R96" s="144">
        <v>7</v>
      </c>
      <c r="S96" s="144" t="s">
        <v>30</v>
      </c>
      <c r="T96" s="145" t="s">
        <v>476</v>
      </c>
      <c r="U96" s="146" t="s">
        <v>277</v>
      </c>
    </row>
    <row r="97" spans="1:21">
      <c r="A97">
        <v>87</v>
      </c>
      <c r="B97" s="128">
        <v>450</v>
      </c>
      <c r="C97" s="22" t="s">
        <v>232</v>
      </c>
      <c r="D97" s="56" t="s">
        <v>17</v>
      </c>
      <c r="E97" s="55">
        <v>41</v>
      </c>
      <c r="F97" s="56" t="s">
        <v>18</v>
      </c>
      <c r="G97" s="55">
        <v>475</v>
      </c>
      <c r="H97" s="22"/>
      <c r="I97" s="22"/>
      <c r="J97" s="22"/>
      <c r="K97" s="22"/>
      <c r="L97" s="22"/>
      <c r="M97" s="42"/>
      <c r="N97" s="26" t="s">
        <v>496</v>
      </c>
      <c r="O97" s="22"/>
      <c r="P97" s="22"/>
      <c r="Q97" s="22"/>
      <c r="R97" s="22"/>
      <c r="S97" s="22"/>
      <c r="T97" s="26" t="s">
        <v>476</v>
      </c>
      <c r="U97" s="27" t="s">
        <v>277</v>
      </c>
    </row>
    <row r="98" spans="1:21" ht="18.75" customHeight="1">
      <c r="A98">
        <v>88</v>
      </c>
      <c r="B98" s="22">
        <v>449</v>
      </c>
      <c r="C98" s="22" t="s">
        <v>58</v>
      </c>
      <c r="D98" s="56" t="s">
        <v>17</v>
      </c>
      <c r="E98" s="55">
        <v>41</v>
      </c>
      <c r="F98" s="56" t="s">
        <v>18</v>
      </c>
      <c r="G98" s="55">
        <v>597</v>
      </c>
      <c r="H98" s="22"/>
      <c r="I98" s="22"/>
      <c r="J98" s="22"/>
      <c r="K98" s="22"/>
      <c r="L98" s="22"/>
      <c r="M98" s="42"/>
      <c r="N98" s="26" t="s">
        <v>496</v>
      </c>
      <c r="O98" s="26"/>
      <c r="P98" s="22" t="s">
        <v>27</v>
      </c>
      <c r="Q98" s="22">
        <v>3</v>
      </c>
      <c r="R98" s="22">
        <v>2</v>
      </c>
      <c r="S98" s="22" t="s">
        <v>221</v>
      </c>
      <c r="T98" s="26" t="s">
        <v>405</v>
      </c>
      <c r="U98" s="27" t="s">
        <v>277</v>
      </c>
    </row>
    <row r="99" spans="1:21" ht="18.75" customHeight="1">
      <c r="A99">
        <v>89</v>
      </c>
      <c r="B99" s="22">
        <v>448</v>
      </c>
      <c r="C99" s="22" t="s">
        <v>230</v>
      </c>
      <c r="D99" s="56" t="s">
        <v>17</v>
      </c>
      <c r="E99" s="55">
        <v>41</v>
      </c>
      <c r="F99" s="56" t="s">
        <v>18</v>
      </c>
      <c r="G99" s="55">
        <v>664</v>
      </c>
      <c r="H99" s="22"/>
      <c r="I99" s="22"/>
      <c r="J99" s="22"/>
      <c r="K99" s="22"/>
      <c r="L99" s="22"/>
      <c r="M99" s="42"/>
      <c r="N99" s="26" t="s">
        <v>496</v>
      </c>
      <c r="O99" s="26"/>
      <c r="P99" s="22" t="s">
        <v>27</v>
      </c>
      <c r="Q99" s="22">
        <v>2</v>
      </c>
      <c r="R99" s="22">
        <v>2</v>
      </c>
      <c r="S99" s="22" t="s">
        <v>26</v>
      </c>
      <c r="T99" s="26" t="s">
        <v>405</v>
      </c>
      <c r="U99" s="27" t="s">
        <v>277</v>
      </c>
    </row>
    <row r="100" spans="1:21" s="25" customFormat="1" ht="18.75" customHeight="1">
      <c r="A100" s="25">
        <v>90</v>
      </c>
      <c r="B100" s="22">
        <v>447</v>
      </c>
      <c r="C100" s="22" t="s">
        <v>47</v>
      </c>
      <c r="D100" s="54" t="s">
        <v>17</v>
      </c>
      <c r="E100" s="58">
        <v>41</v>
      </c>
      <c r="F100" s="54" t="s">
        <v>18</v>
      </c>
      <c r="G100" s="58">
        <v>921</v>
      </c>
      <c r="H100" s="22"/>
      <c r="I100" s="22"/>
      <c r="J100" s="22"/>
      <c r="K100" s="22"/>
      <c r="L100" s="22"/>
      <c r="M100" s="34"/>
      <c r="N100" s="26" t="s">
        <v>496</v>
      </c>
      <c r="O100" s="26"/>
      <c r="P100" s="22" t="s">
        <v>27</v>
      </c>
      <c r="Q100" s="22">
        <v>1.5</v>
      </c>
      <c r="R100" s="22">
        <v>1.5</v>
      </c>
      <c r="S100" s="22" t="s">
        <v>48</v>
      </c>
      <c r="T100" s="26" t="s">
        <v>405</v>
      </c>
      <c r="U100" s="27" t="s">
        <v>277</v>
      </c>
    </row>
    <row r="101" spans="1:21" ht="18.75" customHeight="1">
      <c r="A101">
        <v>91</v>
      </c>
      <c r="B101" s="22">
        <v>446</v>
      </c>
      <c r="C101" s="22" t="s">
        <v>47</v>
      </c>
      <c r="D101" s="56" t="s">
        <v>17</v>
      </c>
      <c r="E101" s="55">
        <v>42</v>
      </c>
      <c r="F101" s="56" t="s">
        <v>18</v>
      </c>
      <c r="G101" s="65" t="s">
        <v>498</v>
      </c>
      <c r="H101" s="22"/>
      <c r="I101" s="22"/>
      <c r="J101" s="22"/>
      <c r="K101" s="22"/>
      <c r="L101" s="22"/>
      <c r="M101" s="42"/>
      <c r="N101" s="26" t="s">
        <v>496</v>
      </c>
      <c r="O101" s="26"/>
      <c r="P101" s="22" t="s">
        <v>27</v>
      </c>
      <c r="Q101" s="22">
        <v>1.5</v>
      </c>
      <c r="R101" s="22">
        <v>1.5</v>
      </c>
      <c r="S101" s="22" t="s">
        <v>48</v>
      </c>
      <c r="T101" s="26" t="s">
        <v>405</v>
      </c>
      <c r="U101" s="27" t="s">
        <v>277</v>
      </c>
    </row>
    <row r="102" spans="1:21" ht="18.75" customHeight="1">
      <c r="A102">
        <v>92</v>
      </c>
      <c r="B102" s="22">
        <v>445</v>
      </c>
      <c r="C102" s="22" t="s">
        <v>229</v>
      </c>
      <c r="D102" s="56" t="s">
        <v>17</v>
      </c>
      <c r="E102" s="55">
        <v>42</v>
      </c>
      <c r="F102" s="56" t="s">
        <v>18</v>
      </c>
      <c r="G102" s="55">
        <v>190</v>
      </c>
      <c r="H102" s="22"/>
      <c r="I102" s="22"/>
      <c r="J102" s="22"/>
      <c r="K102" s="22"/>
      <c r="L102" s="22"/>
      <c r="M102" s="42"/>
      <c r="N102" s="26" t="s">
        <v>496</v>
      </c>
      <c r="O102" s="26"/>
      <c r="P102" s="22" t="s">
        <v>27</v>
      </c>
      <c r="Q102" s="22">
        <v>2</v>
      </c>
      <c r="R102" s="22">
        <v>1.5</v>
      </c>
      <c r="S102" s="22" t="s">
        <v>48</v>
      </c>
      <c r="T102" s="26" t="s">
        <v>405</v>
      </c>
      <c r="U102" s="27" t="s">
        <v>277</v>
      </c>
    </row>
    <row r="103" spans="1:21" s="25" customFormat="1" ht="18.75" customHeight="1">
      <c r="A103" s="25">
        <v>93</v>
      </c>
      <c r="B103" s="22">
        <v>444</v>
      </c>
      <c r="C103" s="22" t="s">
        <v>228</v>
      </c>
      <c r="D103" s="54" t="s">
        <v>17</v>
      </c>
      <c r="E103" s="58">
        <v>42</v>
      </c>
      <c r="F103" s="54" t="s">
        <v>18</v>
      </c>
      <c r="G103" s="58">
        <v>320</v>
      </c>
      <c r="H103" s="22"/>
      <c r="I103" s="22"/>
      <c r="J103" s="22"/>
      <c r="K103" s="22"/>
      <c r="L103" s="34"/>
      <c r="M103" s="22"/>
      <c r="N103" s="26" t="s">
        <v>488</v>
      </c>
      <c r="O103" s="26"/>
      <c r="P103" s="22" t="s">
        <v>27</v>
      </c>
      <c r="Q103" s="22">
        <v>7</v>
      </c>
      <c r="R103" s="22">
        <v>5</v>
      </c>
      <c r="S103" s="22" t="s">
        <v>30</v>
      </c>
      <c r="T103" s="26" t="s">
        <v>405</v>
      </c>
      <c r="U103" s="27" t="s">
        <v>277</v>
      </c>
    </row>
    <row r="104" spans="1:21" ht="18.75" customHeight="1">
      <c r="A104">
        <v>94</v>
      </c>
      <c r="B104" s="22">
        <v>443</v>
      </c>
      <c r="C104" s="22" t="s">
        <v>47</v>
      </c>
      <c r="D104" s="56" t="s">
        <v>17</v>
      </c>
      <c r="E104" s="55">
        <v>42</v>
      </c>
      <c r="F104" s="56" t="s">
        <v>18</v>
      </c>
      <c r="G104" s="56">
        <v>913</v>
      </c>
      <c r="H104" s="22"/>
      <c r="I104" s="22"/>
      <c r="J104" s="22"/>
      <c r="K104" s="22"/>
      <c r="L104" s="22"/>
      <c r="M104" s="42"/>
      <c r="N104" s="26" t="s">
        <v>496</v>
      </c>
      <c r="O104" s="26"/>
      <c r="P104" s="22" t="s">
        <v>27</v>
      </c>
      <c r="Q104" s="22">
        <v>0.5</v>
      </c>
      <c r="R104" s="22">
        <v>0.5</v>
      </c>
      <c r="S104" s="22" t="s">
        <v>26</v>
      </c>
      <c r="T104" s="26" t="s">
        <v>405</v>
      </c>
      <c r="U104" s="27" t="s">
        <v>277</v>
      </c>
    </row>
    <row r="105" spans="1:21" s="130" customFormat="1" ht="18.75" customHeight="1">
      <c r="B105" s="144"/>
      <c r="C105" s="145" t="s">
        <v>938</v>
      </c>
      <c r="D105" s="139" t="s">
        <v>17</v>
      </c>
      <c r="E105" s="100">
        <v>43</v>
      </c>
      <c r="F105" s="139" t="s">
        <v>18</v>
      </c>
      <c r="G105" s="139">
        <v>170</v>
      </c>
      <c r="H105" s="144"/>
      <c r="I105" s="144"/>
      <c r="J105" s="144"/>
      <c r="K105" s="144"/>
      <c r="L105" s="129"/>
      <c r="M105" s="129"/>
      <c r="N105" s="145" t="s">
        <v>488</v>
      </c>
      <c r="O105" s="145"/>
      <c r="P105" s="144" t="s">
        <v>27</v>
      </c>
      <c r="Q105" s="144"/>
      <c r="R105" s="144"/>
      <c r="S105" s="144"/>
      <c r="T105" s="145" t="s">
        <v>405</v>
      </c>
      <c r="U105" s="146" t="s">
        <v>935</v>
      </c>
    </row>
    <row r="106" spans="1:21" s="130" customFormat="1" ht="18.75" customHeight="1">
      <c r="A106" s="130">
        <v>95</v>
      </c>
      <c r="B106" s="144">
        <v>442</v>
      </c>
      <c r="C106" s="144" t="s">
        <v>227</v>
      </c>
      <c r="D106" s="139" t="s">
        <v>17</v>
      </c>
      <c r="E106" s="139">
        <v>43</v>
      </c>
      <c r="F106" s="139" t="s">
        <v>18</v>
      </c>
      <c r="G106" s="139">
        <v>170</v>
      </c>
      <c r="H106" s="144"/>
      <c r="I106" s="144"/>
      <c r="J106" s="144"/>
      <c r="K106" s="144"/>
      <c r="L106" s="144"/>
      <c r="M106" s="129"/>
      <c r="N106" s="145" t="s">
        <v>496</v>
      </c>
      <c r="O106" s="145"/>
      <c r="P106" s="144" t="s">
        <v>27</v>
      </c>
      <c r="Q106" s="144">
        <v>7</v>
      </c>
      <c r="R106" s="144">
        <v>5</v>
      </c>
      <c r="S106" s="144" t="s">
        <v>30</v>
      </c>
      <c r="T106" s="145" t="s">
        <v>405</v>
      </c>
      <c r="U106" s="146" t="s">
        <v>935</v>
      </c>
    </row>
    <row r="107" spans="1:21" ht="18.75" customHeight="1">
      <c r="A107">
        <v>96</v>
      </c>
      <c r="B107" s="22">
        <v>441</v>
      </c>
      <c r="C107" s="22" t="s">
        <v>47</v>
      </c>
      <c r="D107" s="56" t="s">
        <v>17</v>
      </c>
      <c r="E107" s="56">
        <v>43</v>
      </c>
      <c r="F107" s="56" t="s">
        <v>18</v>
      </c>
      <c r="G107" s="56">
        <v>971</v>
      </c>
      <c r="H107" s="22"/>
      <c r="I107" s="22"/>
      <c r="J107" s="22"/>
      <c r="K107" s="22"/>
      <c r="L107" s="22"/>
      <c r="M107" s="42"/>
      <c r="N107" s="26" t="s">
        <v>496</v>
      </c>
      <c r="O107" s="26"/>
      <c r="P107" s="22" t="s">
        <v>27</v>
      </c>
      <c r="Q107" s="22">
        <v>1</v>
      </c>
      <c r="R107" s="22">
        <v>1</v>
      </c>
      <c r="S107" s="22" t="s">
        <v>26</v>
      </c>
      <c r="T107" s="26" t="s">
        <v>405</v>
      </c>
      <c r="U107" s="27" t="s">
        <v>277</v>
      </c>
    </row>
    <row r="108" spans="1:21" s="130" customFormat="1" ht="18.75" customHeight="1">
      <c r="A108" s="130">
        <v>97</v>
      </c>
      <c r="B108" s="144"/>
      <c r="C108" s="145" t="s">
        <v>938</v>
      </c>
      <c r="D108" s="139" t="s">
        <v>17</v>
      </c>
      <c r="E108" s="139">
        <v>44</v>
      </c>
      <c r="F108" s="139" t="s">
        <v>18</v>
      </c>
      <c r="G108" s="139">
        <v>500</v>
      </c>
      <c r="H108" s="144"/>
      <c r="I108" s="144"/>
      <c r="J108" s="144"/>
      <c r="K108" s="144"/>
      <c r="L108" s="129"/>
      <c r="M108" s="129"/>
      <c r="N108" s="145" t="s">
        <v>488</v>
      </c>
      <c r="O108" s="145"/>
      <c r="P108" s="144" t="s">
        <v>27</v>
      </c>
      <c r="Q108" s="144"/>
      <c r="R108" s="144"/>
      <c r="S108" s="144"/>
      <c r="T108" s="145" t="s">
        <v>405</v>
      </c>
      <c r="U108" s="146" t="s">
        <v>935</v>
      </c>
    </row>
    <row r="109" spans="1:21" s="35" customFormat="1">
      <c r="A109">
        <v>98</v>
      </c>
      <c r="B109" s="33">
        <v>440</v>
      </c>
      <c r="C109" s="33" t="s">
        <v>226</v>
      </c>
      <c r="D109" s="60" t="s">
        <v>17</v>
      </c>
      <c r="E109" s="59">
        <v>44</v>
      </c>
      <c r="F109" s="60" t="s">
        <v>18</v>
      </c>
      <c r="G109" s="59">
        <v>500</v>
      </c>
      <c r="H109" s="40" t="s">
        <v>17</v>
      </c>
      <c r="I109" s="33">
        <v>44</v>
      </c>
      <c r="J109" s="40" t="s">
        <v>18</v>
      </c>
      <c r="K109" s="33">
        <v>256</v>
      </c>
      <c r="L109" s="33"/>
      <c r="M109" s="39"/>
      <c r="N109" s="40" t="s">
        <v>496</v>
      </c>
      <c r="O109" s="33"/>
      <c r="P109" s="33"/>
      <c r="Q109" s="33"/>
      <c r="R109" s="33"/>
      <c r="S109" s="33"/>
      <c r="T109" s="40" t="s">
        <v>405</v>
      </c>
      <c r="U109" s="147" t="s">
        <v>277</v>
      </c>
    </row>
    <row r="110" spans="1:21" ht="18.75" customHeight="1">
      <c r="A110">
        <v>99</v>
      </c>
      <c r="B110" s="22">
        <v>439</v>
      </c>
      <c r="C110" s="26" t="s">
        <v>468</v>
      </c>
      <c r="D110" s="56" t="s">
        <v>17</v>
      </c>
      <c r="E110" s="56">
        <v>44</v>
      </c>
      <c r="F110" s="56" t="s">
        <v>18</v>
      </c>
      <c r="G110" s="56">
        <v>545</v>
      </c>
      <c r="H110" s="22"/>
      <c r="I110" s="22"/>
      <c r="J110" s="22"/>
      <c r="K110" s="22"/>
      <c r="L110" s="22"/>
      <c r="M110" s="42"/>
      <c r="N110" s="26" t="s">
        <v>496</v>
      </c>
      <c r="O110" s="26"/>
      <c r="P110" s="22" t="s">
        <v>27</v>
      </c>
      <c r="Q110" s="22">
        <v>2</v>
      </c>
      <c r="R110" s="22">
        <v>2</v>
      </c>
      <c r="S110" s="22" t="s">
        <v>26</v>
      </c>
      <c r="T110" s="26" t="s">
        <v>405</v>
      </c>
      <c r="U110" s="27" t="s">
        <v>277</v>
      </c>
    </row>
    <row r="111" spans="1:21" ht="18.75" customHeight="1">
      <c r="A111">
        <v>100</v>
      </c>
      <c r="B111" s="22">
        <v>438</v>
      </c>
      <c r="C111" s="22" t="s">
        <v>58</v>
      </c>
      <c r="D111" s="56" t="s">
        <v>17</v>
      </c>
      <c r="E111" s="56">
        <v>44</v>
      </c>
      <c r="F111" s="56" t="s">
        <v>18</v>
      </c>
      <c r="G111" s="56">
        <v>600</v>
      </c>
      <c r="H111" s="22"/>
      <c r="I111" s="22"/>
      <c r="J111" s="22"/>
      <c r="K111" s="22"/>
      <c r="L111" s="22"/>
      <c r="M111" s="42"/>
      <c r="N111" s="26" t="s">
        <v>496</v>
      </c>
      <c r="O111" s="26"/>
      <c r="P111" s="22" t="s">
        <v>27</v>
      </c>
      <c r="Q111" s="22">
        <v>3.5</v>
      </c>
      <c r="R111" s="22">
        <v>2.5</v>
      </c>
      <c r="S111" s="22" t="s">
        <v>30</v>
      </c>
      <c r="T111" s="26" t="s">
        <v>405</v>
      </c>
      <c r="U111" s="27" t="s">
        <v>277</v>
      </c>
    </row>
    <row r="112" spans="1:21">
      <c r="A112">
        <v>101</v>
      </c>
      <c r="B112" s="22">
        <v>437</v>
      </c>
      <c r="C112" s="22" t="s">
        <v>225</v>
      </c>
      <c r="D112" s="56" t="s">
        <v>17</v>
      </c>
      <c r="E112" s="56">
        <v>44</v>
      </c>
      <c r="F112" s="56" t="s">
        <v>18</v>
      </c>
      <c r="G112" s="56">
        <v>774</v>
      </c>
      <c r="H112" s="22"/>
      <c r="I112" s="22"/>
      <c r="J112" s="22"/>
      <c r="K112" s="22"/>
      <c r="L112" s="22"/>
      <c r="M112" s="42"/>
      <c r="N112" s="26" t="s">
        <v>496</v>
      </c>
      <c r="O112" s="22"/>
      <c r="P112" s="22"/>
      <c r="Q112" s="22"/>
      <c r="R112" s="22"/>
      <c r="S112" s="26" t="s">
        <v>882</v>
      </c>
      <c r="T112" s="26" t="s">
        <v>405</v>
      </c>
      <c r="U112" s="27" t="s">
        <v>277</v>
      </c>
    </row>
    <row r="113" spans="1:21" s="25" customFormat="1" ht="18.75" customHeight="1">
      <c r="A113">
        <v>102</v>
      </c>
      <c r="B113" s="22">
        <v>436</v>
      </c>
      <c r="C113" s="22" t="s">
        <v>224</v>
      </c>
      <c r="D113" s="54" t="s">
        <v>17</v>
      </c>
      <c r="E113" s="58">
        <v>45</v>
      </c>
      <c r="F113" s="54" t="s">
        <v>18</v>
      </c>
      <c r="G113" s="58">
        <v>27</v>
      </c>
      <c r="H113" s="26"/>
      <c r="I113" s="22"/>
      <c r="J113" s="26"/>
      <c r="K113" s="22"/>
      <c r="L113" s="22"/>
      <c r="M113" s="34"/>
      <c r="N113" s="26" t="s">
        <v>496</v>
      </c>
      <c r="O113" s="26"/>
      <c r="P113" s="22" t="s">
        <v>27</v>
      </c>
      <c r="Q113" s="22">
        <v>3</v>
      </c>
      <c r="R113" s="22">
        <v>2</v>
      </c>
      <c r="S113" s="22" t="s">
        <v>221</v>
      </c>
      <c r="T113" s="26" t="s">
        <v>405</v>
      </c>
      <c r="U113" s="27" t="s">
        <v>277</v>
      </c>
    </row>
    <row r="114" spans="1:21" ht="18.75" customHeight="1">
      <c r="A114">
        <v>103</v>
      </c>
      <c r="B114" s="22">
        <v>435</v>
      </c>
      <c r="C114" s="26" t="s">
        <v>47</v>
      </c>
      <c r="D114" s="56" t="s">
        <v>17</v>
      </c>
      <c r="E114" s="56">
        <v>45</v>
      </c>
      <c r="F114" s="56" t="s">
        <v>18</v>
      </c>
      <c r="G114" s="56">
        <v>694</v>
      </c>
      <c r="H114" s="22"/>
      <c r="I114" s="22"/>
      <c r="J114" s="22"/>
      <c r="K114" s="22"/>
      <c r="L114" s="22"/>
      <c r="M114" s="42"/>
      <c r="N114" s="26" t="s">
        <v>496</v>
      </c>
      <c r="O114" s="26"/>
      <c r="P114" s="22" t="s">
        <v>27</v>
      </c>
      <c r="Q114" s="22">
        <v>1</v>
      </c>
      <c r="R114" s="22">
        <v>1</v>
      </c>
      <c r="S114" s="22" t="s">
        <v>26</v>
      </c>
      <c r="T114" s="26" t="s">
        <v>405</v>
      </c>
      <c r="U114" s="27" t="s">
        <v>277</v>
      </c>
    </row>
    <row r="115" spans="1:21" ht="18.75" customHeight="1">
      <c r="A115">
        <v>104</v>
      </c>
      <c r="B115" s="22">
        <v>434</v>
      </c>
      <c r="C115" s="22" t="s">
        <v>223</v>
      </c>
      <c r="D115" s="56" t="s">
        <v>17</v>
      </c>
      <c r="E115" s="56">
        <v>45</v>
      </c>
      <c r="F115" s="56" t="s">
        <v>18</v>
      </c>
      <c r="G115" s="56">
        <v>889</v>
      </c>
      <c r="H115" s="22"/>
      <c r="I115" s="22"/>
      <c r="J115" s="22"/>
      <c r="K115" s="22"/>
      <c r="L115" s="22"/>
      <c r="M115" s="42"/>
      <c r="N115" s="26" t="s">
        <v>496</v>
      </c>
      <c r="O115" s="26"/>
      <c r="P115" s="22" t="s">
        <v>27</v>
      </c>
      <c r="Q115" s="22">
        <v>5</v>
      </c>
      <c r="R115" s="22">
        <v>3</v>
      </c>
      <c r="S115" s="22" t="s">
        <v>30</v>
      </c>
      <c r="T115" s="26" t="s">
        <v>405</v>
      </c>
      <c r="U115" s="27" t="s">
        <v>277</v>
      </c>
    </row>
    <row r="116" spans="1:21" s="130" customFormat="1" ht="18.75" customHeight="1">
      <c r="A116" s="130">
        <v>105</v>
      </c>
      <c r="B116" s="162">
        <v>433</v>
      </c>
      <c r="C116" s="144" t="s">
        <v>46</v>
      </c>
      <c r="D116" s="139" t="s">
        <v>17</v>
      </c>
      <c r="E116" s="139">
        <v>46</v>
      </c>
      <c r="F116" s="139" t="s">
        <v>18</v>
      </c>
      <c r="G116" s="139">
        <v>19</v>
      </c>
      <c r="H116" s="144"/>
      <c r="I116" s="144"/>
      <c r="J116" s="144"/>
      <c r="K116" s="144"/>
      <c r="L116" s="144"/>
      <c r="M116" s="129"/>
      <c r="N116" s="145" t="s">
        <v>496</v>
      </c>
      <c r="O116" s="145"/>
      <c r="P116" s="144" t="s">
        <v>27</v>
      </c>
      <c r="Q116" s="144">
        <v>1.5</v>
      </c>
      <c r="R116" s="144">
        <v>1.5</v>
      </c>
      <c r="S116" s="144" t="s">
        <v>221</v>
      </c>
      <c r="T116" s="145" t="s">
        <v>405</v>
      </c>
      <c r="U116" s="146" t="s">
        <v>935</v>
      </c>
    </row>
    <row r="117" spans="1:21" s="130" customFormat="1" ht="18.75" customHeight="1">
      <c r="A117" s="130">
        <v>106</v>
      </c>
      <c r="B117" s="162">
        <v>433</v>
      </c>
      <c r="C117" s="144" t="s">
        <v>46</v>
      </c>
      <c r="D117" s="139" t="s">
        <v>17</v>
      </c>
      <c r="E117" s="139">
        <v>46</v>
      </c>
      <c r="F117" s="139" t="s">
        <v>18</v>
      </c>
      <c r="G117" s="139">
        <v>19</v>
      </c>
      <c r="H117" s="144"/>
      <c r="I117" s="144"/>
      <c r="J117" s="144"/>
      <c r="K117" s="144"/>
      <c r="L117" s="129"/>
      <c r="M117" s="144"/>
      <c r="N117" s="145" t="s">
        <v>488</v>
      </c>
      <c r="O117" s="145"/>
      <c r="P117" s="144" t="s">
        <v>27</v>
      </c>
      <c r="Q117" s="144">
        <v>1.5</v>
      </c>
      <c r="R117" s="144">
        <v>1.5</v>
      </c>
      <c r="S117" s="144" t="s">
        <v>48</v>
      </c>
      <c r="T117" s="145" t="s">
        <v>405</v>
      </c>
      <c r="U117" s="146" t="s">
        <v>935</v>
      </c>
    </row>
    <row r="118" spans="1:21">
      <c r="A118">
        <v>107</v>
      </c>
      <c r="B118" s="22">
        <v>432</v>
      </c>
      <c r="C118" s="22" t="s">
        <v>222</v>
      </c>
      <c r="D118" s="58" t="s">
        <v>17</v>
      </c>
      <c r="E118" s="56">
        <v>46</v>
      </c>
      <c r="F118" s="56" t="s">
        <v>18</v>
      </c>
      <c r="G118" s="56">
        <v>138</v>
      </c>
      <c r="H118" s="22" t="s">
        <v>17</v>
      </c>
      <c r="I118" s="22">
        <v>45</v>
      </c>
      <c r="J118" s="22" t="s">
        <v>18</v>
      </c>
      <c r="K118" s="22">
        <v>838</v>
      </c>
      <c r="L118" s="22"/>
      <c r="M118" s="22"/>
      <c r="N118" s="22"/>
      <c r="O118" s="22"/>
      <c r="P118" s="22"/>
      <c r="Q118" s="22"/>
      <c r="R118" s="22"/>
      <c r="S118" s="26" t="s">
        <v>525</v>
      </c>
      <c r="T118" s="26" t="s">
        <v>405</v>
      </c>
      <c r="U118" s="27" t="s">
        <v>277</v>
      </c>
    </row>
    <row r="119" spans="1:21" ht="18.75" customHeight="1">
      <c r="A119">
        <v>108</v>
      </c>
      <c r="B119" s="128">
        <v>431</v>
      </c>
      <c r="C119" s="22" t="s">
        <v>46</v>
      </c>
      <c r="D119" s="58" t="s">
        <v>17</v>
      </c>
      <c r="E119" s="56">
        <v>46</v>
      </c>
      <c r="F119" s="56" t="s">
        <v>18</v>
      </c>
      <c r="G119" s="56">
        <v>267</v>
      </c>
      <c r="H119" s="22"/>
      <c r="I119" s="22"/>
      <c r="J119" s="22"/>
      <c r="K119" s="22"/>
      <c r="L119" s="22"/>
      <c r="M119" s="42"/>
      <c r="N119" s="26" t="s">
        <v>496</v>
      </c>
      <c r="O119" s="26"/>
      <c r="P119" s="22" t="s">
        <v>27</v>
      </c>
      <c r="Q119" s="22">
        <v>1.5</v>
      </c>
      <c r="R119" s="22">
        <v>1.5</v>
      </c>
      <c r="S119" s="22" t="s">
        <v>26</v>
      </c>
      <c r="T119" s="26" t="s">
        <v>405</v>
      </c>
      <c r="U119" s="27" t="s">
        <v>277</v>
      </c>
    </row>
    <row r="120" spans="1:21" ht="18.75" customHeight="1">
      <c r="A120">
        <v>109</v>
      </c>
      <c r="B120" s="128">
        <v>431</v>
      </c>
      <c r="C120" s="22" t="s">
        <v>46</v>
      </c>
      <c r="D120" s="58" t="s">
        <v>17</v>
      </c>
      <c r="E120" s="56">
        <v>46</v>
      </c>
      <c r="F120" s="56" t="s">
        <v>18</v>
      </c>
      <c r="G120" s="56">
        <v>267</v>
      </c>
      <c r="H120" s="22"/>
      <c r="I120" s="22"/>
      <c r="J120" s="22"/>
      <c r="K120" s="22"/>
      <c r="L120" s="42"/>
      <c r="M120" s="22"/>
      <c r="N120" s="26" t="s">
        <v>488</v>
      </c>
      <c r="O120" s="26"/>
      <c r="P120" s="22" t="s">
        <v>27</v>
      </c>
      <c r="Q120" s="22">
        <v>1.5</v>
      </c>
      <c r="R120" s="22">
        <v>1.5</v>
      </c>
      <c r="S120" s="22" t="s">
        <v>48</v>
      </c>
      <c r="T120" s="26" t="s">
        <v>405</v>
      </c>
      <c r="U120" s="27" t="s">
        <v>277</v>
      </c>
    </row>
    <row r="121" spans="1:21" s="130" customFormat="1">
      <c r="A121">
        <v>110</v>
      </c>
      <c r="B121" s="162">
        <v>430</v>
      </c>
      <c r="C121" s="144" t="s">
        <v>219</v>
      </c>
      <c r="D121" s="100" t="s">
        <v>17</v>
      </c>
      <c r="E121" s="139">
        <v>46</v>
      </c>
      <c r="F121" s="139" t="s">
        <v>18</v>
      </c>
      <c r="G121" s="139">
        <v>461</v>
      </c>
      <c r="H121" s="144"/>
      <c r="I121" s="144"/>
      <c r="J121" s="144"/>
      <c r="K121" s="144"/>
      <c r="L121" s="129"/>
      <c r="M121" s="144"/>
      <c r="N121" s="145" t="s">
        <v>488</v>
      </c>
      <c r="O121" s="144"/>
      <c r="P121" s="144"/>
      <c r="Q121" s="144"/>
      <c r="R121" s="144"/>
      <c r="S121" s="145" t="s">
        <v>882</v>
      </c>
      <c r="T121" s="145" t="s">
        <v>405</v>
      </c>
      <c r="U121" s="146" t="s">
        <v>929</v>
      </c>
    </row>
    <row r="122" spans="1:21">
      <c r="A122">
        <v>111</v>
      </c>
      <c r="B122" s="128">
        <v>430</v>
      </c>
      <c r="C122" s="22" t="s">
        <v>220</v>
      </c>
      <c r="D122" s="58" t="s">
        <v>17</v>
      </c>
      <c r="E122" s="56">
        <v>46</v>
      </c>
      <c r="F122" s="56" t="s">
        <v>18</v>
      </c>
      <c r="G122" s="56">
        <v>461</v>
      </c>
      <c r="H122" s="22"/>
      <c r="I122" s="22"/>
      <c r="J122" s="22"/>
      <c r="K122" s="22"/>
      <c r="L122" s="22"/>
      <c r="M122" s="42"/>
      <c r="N122" s="26" t="s">
        <v>496</v>
      </c>
      <c r="O122" s="22"/>
      <c r="P122" s="22"/>
      <c r="Q122" s="22"/>
      <c r="R122" s="22"/>
      <c r="S122" s="22"/>
      <c r="T122" s="26" t="s">
        <v>405</v>
      </c>
      <c r="U122" s="27" t="s">
        <v>277</v>
      </c>
    </row>
    <row r="123" spans="1:21">
      <c r="A123">
        <v>112</v>
      </c>
      <c r="B123" s="128">
        <v>429</v>
      </c>
      <c r="C123" s="22" t="s">
        <v>217</v>
      </c>
      <c r="D123" s="58" t="s">
        <v>17</v>
      </c>
      <c r="E123" s="56">
        <v>46</v>
      </c>
      <c r="F123" s="56" t="s">
        <v>18</v>
      </c>
      <c r="G123" s="56">
        <v>549</v>
      </c>
      <c r="H123" s="22"/>
      <c r="I123" s="22"/>
      <c r="J123" s="22"/>
      <c r="K123" s="22"/>
      <c r="L123" s="22"/>
      <c r="M123" s="42"/>
      <c r="N123" s="26" t="s">
        <v>496</v>
      </c>
      <c r="O123" s="22"/>
      <c r="P123" s="22"/>
      <c r="Q123" s="22"/>
      <c r="R123" s="22"/>
      <c r="S123" s="22"/>
      <c r="T123" s="26" t="s">
        <v>405</v>
      </c>
      <c r="U123" s="27" t="s">
        <v>277</v>
      </c>
    </row>
    <row r="124" spans="1:21">
      <c r="A124">
        <v>113</v>
      </c>
      <c r="B124" s="128">
        <v>429</v>
      </c>
      <c r="C124" s="22" t="s">
        <v>218</v>
      </c>
      <c r="D124" s="58" t="s">
        <v>17</v>
      </c>
      <c r="E124" s="56">
        <v>46</v>
      </c>
      <c r="F124" s="56" t="s">
        <v>18</v>
      </c>
      <c r="G124" s="56">
        <v>549</v>
      </c>
      <c r="H124" s="22"/>
      <c r="I124" s="22"/>
      <c r="J124" s="22"/>
      <c r="K124" s="22"/>
      <c r="L124" s="42"/>
      <c r="M124" s="22"/>
      <c r="N124" s="26" t="s">
        <v>488</v>
      </c>
      <c r="O124" s="22"/>
      <c r="P124" s="22"/>
      <c r="Q124" s="22"/>
      <c r="R124" s="22"/>
      <c r="S124" s="22"/>
      <c r="T124" s="26" t="s">
        <v>405</v>
      </c>
      <c r="U124" s="27" t="s">
        <v>277</v>
      </c>
    </row>
    <row r="125" spans="1:21">
      <c r="A125">
        <v>114</v>
      </c>
      <c r="B125" s="22">
        <v>428</v>
      </c>
      <c r="C125" s="22" t="s">
        <v>216</v>
      </c>
      <c r="D125" s="58" t="s">
        <v>17</v>
      </c>
      <c r="E125" s="56">
        <v>46</v>
      </c>
      <c r="F125" s="56" t="s">
        <v>18</v>
      </c>
      <c r="G125" s="56">
        <v>657</v>
      </c>
      <c r="H125" s="22"/>
      <c r="I125" s="22"/>
      <c r="J125" s="22"/>
      <c r="K125" s="22"/>
      <c r="L125" s="22"/>
      <c r="M125" s="42"/>
      <c r="N125" s="26" t="s">
        <v>496</v>
      </c>
      <c r="O125" s="22"/>
      <c r="P125" s="22"/>
      <c r="Q125" s="22"/>
      <c r="R125" s="22"/>
      <c r="S125" s="22"/>
      <c r="T125" s="26" t="s">
        <v>405</v>
      </c>
      <c r="U125" s="27" t="s">
        <v>277</v>
      </c>
    </row>
    <row r="126" spans="1:21" ht="18.75" customHeight="1">
      <c r="A126">
        <v>115</v>
      </c>
      <c r="B126" s="22">
        <v>427</v>
      </c>
      <c r="C126" s="22" t="s">
        <v>47</v>
      </c>
      <c r="D126" s="58" t="s">
        <v>17</v>
      </c>
      <c r="E126" s="56">
        <v>46</v>
      </c>
      <c r="F126" s="56" t="s">
        <v>18</v>
      </c>
      <c r="G126" s="56">
        <v>735</v>
      </c>
      <c r="H126" s="22"/>
      <c r="I126" s="22"/>
      <c r="J126" s="22"/>
      <c r="K126" s="22"/>
      <c r="L126" s="42"/>
      <c r="M126" s="22"/>
      <c r="N126" s="26" t="s">
        <v>488</v>
      </c>
      <c r="O126" s="26"/>
      <c r="P126" s="22" t="s">
        <v>27</v>
      </c>
      <c r="Q126" s="22">
        <v>1.5</v>
      </c>
      <c r="R126" s="22">
        <v>1.5</v>
      </c>
      <c r="S126" s="22" t="s">
        <v>221</v>
      </c>
      <c r="T126" s="26" t="s">
        <v>405</v>
      </c>
      <c r="U126" s="27" t="s">
        <v>277</v>
      </c>
    </row>
    <row r="127" spans="1:21" ht="18.75" customHeight="1">
      <c r="A127">
        <v>116</v>
      </c>
      <c r="B127" s="48">
        <v>426</v>
      </c>
      <c r="C127" s="22" t="s">
        <v>215</v>
      </c>
      <c r="D127" s="58" t="s">
        <v>17</v>
      </c>
      <c r="E127" s="56">
        <v>46</v>
      </c>
      <c r="F127" s="56" t="s">
        <v>18</v>
      </c>
      <c r="G127" s="56">
        <v>819</v>
      </c>
      <c r="H127" s="22"/>
      <c r="I127" s="22"/>
      <c r="J127" s="22"/>
      <c r="K127" s="22"/>
      <c r="L127" s="42"/>
      <c r="M127" s="22"/>
      <c r="N127" s="26" t="s">
        <v>488</v>
      </c>
      <c r="O127" s="26"/>
      <c r="P127" s="22" t="s">
        <v>27</v>
      </c>
      <c r="Q127" s="22">
        <v>3.5</v>
      </c>
      <c r="R127" s="22">
        <v>3.5</v>
      </c>
      <c r="S127" s="22" t="s">
        <v>26</v>
      </c>
      <c r="T127" s="26" t="s">
        <v>405</v>
      </c>
      <c r="U127" s="27" t="s">
        <v>277</v>
      </c>
    </row>
    <row r="128" spans="1:21" s="130" customFormat="1">
      <c r="A128" s="130">
        <v>117</v>
      </c>
      <c r="B128" s="162"/>
      <c r="C128" s="144" t="s">
        <v>214</v>
      </c>
      <c r="D128" s="100" t="s">
        <v>17</v>
      </c>
      <c r="E128" s="139">
        <v>46</v>
      </c>
      <c r="F128" s="139" t="s">
        <v>18</v>
      </c>
      <c r="G128" s="139">
        <v>884</v>
      </c>
      <c r="H128" s="144"/>
      <c r="I128" s="144"/>
      <c r="J128" s="144"/>
      <c r="K128" s="144"/>
      <c r="L128" s="129"/>
      <c r="M128" s="144"/>
      <c r="N128" s="145" t="s">
        <v>488</v>
      </c>
      <c r="O128" s="144"/>
      <c r="P128" s="144"/>
      <c r="Q128" s="144"/>
      <c r="R128" s="144"/>
      <c r="S128" s="145" t="s">
        <v>882</v>
      </c>
      <c r="T128" s="145" t="s">
        <v>405</v>
      </c>
      <c r="U128" s="146" t="s">
        <v>935</v>
      </c>
    </row>
    <row r="129" spans="1:21" s="130" customFormat="1" ht="18.75" customHeight="1">
      <c r="A129" s="130">
        <v>118</v>
      </c>
      <c r="B129" s="144">
        <v>425</v>
      </c>
      <c r="C129" s="144" t="s">
        <v>213</v>
      </c>
      <c r="D129" s="100" t="s">
        <v>17</v>
      </c>
      <c r="E129" s="139">
        <v>46</v>
      </c>
      <c r="F129" s="139" t="s">
        <v>18</v>
      </c>
      <c r="G129" s="139">
        <v>908</v>
      </c>
      <c r="H129" s="144"/>
      <c r="I129" s="144"/>
      <c r="J129" s="144"/>
      <c r="K129" s="144"/>
      <c r="L129" s="144"/>
      <c r="M129" s="129"/>
      <c r="N129" s="145" t="s">
        <v>496</v>
      </c>
      <c r="O129" s="145"/>
      <c r="P129" s="144" t="s">
        <v>27</v>
      </c>
      <c r="Q129" s="144">
        <v>3</v>
      </c>
      <c r="R129" s="144">
        <v>2</v>
      </c>
      <c r="S129" s="144" t="s">
        <v>26</v>
      </c>
      <c r="T129" s="145" t="s">
        <v>405</v>
      </c>
      <c r="U129" s="146" t="s">
        <v>935</v>
      </c>
    </row>
    <row r="130" spans="1:21" ht="18.75" customHeight="1">
      <c r="A130">
        <v>119</v>
      </c>
      <c r="B130" s="128">
        <v>424</v>
      </c>
      <c r="C130" s="22" t="s">
        <v>46</v>
      </c>
      <c r="D130" s="58" t="s">
        <v>17</v>
      </c>
      <c r="E130" s="56">
        <v>46</v>
      </c>
      <c r="F130" s="56" t="s">
        <v>18</v>
      </c>
      <c r="G130" s="56">
        <v>959</v>
      </c>
      <c r="H130" s="22"/>
      <c r="I130" s="22"/>
      <c r="J130" s="22"/>
      <c r="K130" s="22"/>
      <c r="L130" s="22"/>
      <c r="M130" s="42"/>
      <c r="N130" s="26" t="s">
        <v>496</v>
      </c>
      <c r="O130" s="26"/>
      <c r="P130" s="22" t="s">
        <v>27</v>
      </c>
      <c r="Q130" s="22">
        <v>2</v>
      </c>
      <c r="R130" s="22">
        <v>1.5</v>
      </c>
      <c r="S130" s="22" t="s">
        <v>30</v>
      </c>
      <c r="T130" s="26" t="s">
        <v>405</v>
      </c>
      <c r="U130" s="27" t="s">
        <v>277</v>
      </c>
    </row>
    <row r="131" spans="1:21" ht="18.75" customHeight="1">
      <c r="A131">
        <v>120</v>
      </c>
      <c r="B131" s="128">
        <v>424</v>
      </c>
      <c r="C131" s="22" t="s">
        <v>46</v>
      </c>
      <c r="D131" s="58" t="s">
        <v>17</v>
      </c>
      <c r="E131" s="56">
        <v>46</v>
      </c>
      <c r="F131" s="56" t="s">
        <v>18</v>
      </c>
      <c r="G131" s="56">
        <v>959</v>
      </c>
      <c r="H131" s="22"/>
      <c r="I131" s="22"/>
      <c r="J131" s="22"/>
      <c r="K131" s="22"/>
      <c r="L131" s="42"/>
      <c r="M131" s="22"/>
      <c r="N131" s="26" t="s">
        <v>488</v>
      </c>
      <c r="O131" s="26"/>
      <c r="P131" s="22" t="s">
        <v>27</v>
      </c>
      <c r="Q131" s="22">
        <v>2</v>
      </c>
      <c r="R131" s="22">
        <v>1.5</v>
      </c>
      <c r="S131" s="22" t="s">
        <v>30</v>
      </c>
      <c r="T131" s="26" t="s">
        <v>405</v>
      </c>
      <c r="U131" s="27" t="s">
        <v>277</v>
      </c>
    </row>
    <row r="132" spans="1:21">
      <c r="A132">
        <v>121</v>
      </c>
      <c r="B132" s="22">
        <v>423</v>
      </c>
      <c r="C132" s="22" t="s">
        <v>212</v>
      </c>
      <c r="D132" s="58" t="s">
        <v>17</v>
      </c>
      <c r="E132" s="56">
        <v>47</v>
      </c>
      <c r="F132" s="56" t="s">
        <v>18</v>
      </c>
      <c r="G132" s="56">
        <v>200</v>
      </c>
      <c r="H132" s="22" t="s">
        <v>17</v>
      </c>
      <c r="I132" s="22">
        <v>46</v>
      </c>
      <c r="J132" s="22" t="s">
        <v>18</v>
      </c>
      <c r="K132" s="22">
        <v>887</v>
      </c>
      <c r="L132" s="22"/>
      <c r="M132" s="22"/>
      <c r="N132" s="22"/>
      <c r="O132" s="22"/>
      <c r="P132" s="22"/>
      <c r="Q132" s="22"/>
      <c r="R132" s="22"/>
      <c r="S132" s="26" t="s">
        <v>525</v>
      </c>
      <c r="T132" s="26" t="s">
        <v>407</v>
      </c>
      <c r="U132" s="27" t="s">
        <v>277</v>
      </c>
    </row>
    <row r="133" spans="1:21" ht="18.75" customHeight="1">
      <c r="A133">
        <v>122</v>
      </c>
      <c r="B133" s="128">
        <v>422</v>
      </c>
      <c r="C133" s="22" t="s">
        <v>46</v>
      </c>
      <c r="D133" s="58" t="s">
        <v>17</v>
      </c>
      <c r="E133" s="56">
        <v>47</v>
      </c>
      <c r="F133" s="56" t="s">
        <v>18</v>
      </c>
      <c r="G133" s="56">
        <v>430</v>
      </c>
      <c r="H133" s="22"/>
      <c r="I133" s="22"/>
      <c r="J133" s="22"/>
      <c r="K133" s="22"/>
      <c r="L133" s="22"/>
      <c r="M133" s="42"/>
      <c r="N133" s="26" t="s">
        <v>496</v>
      </c>
      <c r="O133" s="26"/>
      <c r="P133" s="22" t="s">
        <v>27</v>
      </c>
      <c r="Q133" s="22">
        <v>2</v>
      </c>
      <c r="R133" s="22">
        <v>1.5</v>
      </c>
      <c r="S133" s="22" t="s">
        <v>30</v>
      </c>
      <c r="T133" s="26" t="s">
        <v>407</v>
      </c>
      <c r="U133" s="27" t="s">
        <v>277</v>
      </c>
    </row>
    <row r="134" spans="1:21" ht="18.75" customHeight="1">
      <c r="A134">
        <v>123</v>
      </c>
      <c r="B134" s="128">
        <v>422</v>
      </c>
      <c r="C134" s="22" t="s">
        <v>46</v>
      </c>
      <c r="D134" s="58" t="s">
        <v>17</v>
      </c>
      <c r="E134" s="56">
        <v>47</v>
      </c>
      <c r="F134" s="56" t="s">
        <v>18</v>
      </c>
      <c r="G134" s="56">
        <v>430</v>
      </c>
      <c r="H134" s="22"/>
      <c r="I134" s="22"/>
      <c r="J134" s="22"/>
      <c r="K134" s="22"/>
      <c r="L134" s="42"/>
      <c r="M134" s="22"/>
      <c r="N134" s="26" t="s">
        <v>488</v>
      </c>
      <c r="O134" s="26"/>
      <c r="P134" s="22" t="s">
        <v>27</v>
      </c>
      <c r="Q134" s="22">
        <v>2</v>
      </c>
      <c r="R134" s="22">
        <v>1.5</v>
      </c>
      <c r="S134" s="22" t="s">
        <v>30</v>
      </c>
      <c r="T134" s="26" t="s">
        <v>407</v>
      </c>
      <c r="U134" s="27" t="s">
        <v>277</v>
      </c>
    </row>
    <row r="135" spans="1:21" ht="18.75" customHeight="1">
      <c r="A135">
        <v>124</v>
      </c>
      <c r="B135" s="22">
        <v>421</v>
      </c>
      <c r="C135" s="22" t="s">
        <v>211</v>
      </c>
      <c r="D135" s="58" t="s">
        <v>17</v>
      </c>
      <c r="E135" s="56">
        <v>47</v>
      </c>
      <c r="F135" s="56" t="s">
        <v>18</v>
      </c>
      <c r="G135" s="56">
        <v>475</v>
      </c>
      <c r="H135" s="22"/>
      <c r="I135" s="22"/>
      <c r="J135" s="22"/>
      <c r="K135" s="22"/>
      <c r="L135" s="22"/>
      <c r="M135" s="42"/>
      <c r="N135" s="26" t="s">
        <v>496</v>
      </c>
      <c r="O135" s="26"/>
      <c r="P135" s="22" t="s">
        <v>27</v>
      </c>
      <c r="Q135" s="22">
        <v>5</v>
      </c>
      <c r="R135" s="22">
        <v>3.5</v>
      </c>
      <c r="S135" s="22" t="s">
        <v>48</v>
      </c>
      <c r="T135" s="26" t="s">
        <v>407</v>
      </c>
      <c r="U135" s="27" t="s">
        <v>277</v>
      </c>
    </row>
    <row r="136" spans="1:21" ht="18.75" customHeight="1">
      <c r="A136">
        <v>125</v>
      </c>
      <c r="B136" s="22">
        <v>420</v>
      </c>
      <c r="C136" s="22" t="s">
        <v>210</v>
      </c>
      <c r="D136" s="58" t="s">
        <v>17</v>
      </c>
      <c r="E136" s="56">
        <v>47</v>
      </c>
      <c r="F136" s="56" t="s">
        <v>18</v>
      </c>
      <c r="G136" s="56">
        <v>648</v>
      </c>
      <c r="H136" s="22"/>
      <c r="I136" s="22"/>
      <c r="J136" s="22"/>
      <c r="K136" s="22"/>
      <c r="L136" s="22"/>
      <c r="M136" s="42"/>
      <c r="N136" s="26" t="s">
        <v>496</v>
      </c>
      <c r="O136" s="26"/>
      <c r="P136" s="22" t="s">
        <v>27</v>
      </c>
      <c r="Q136" s="22">
        <v>5</v>
      </c>
      <c r="R136" s="22">
        <v>3.5</v>
      </c>
      <c r="S136" s="22" t="s">
        <v>26</v>
      </c>
      <c r="T136" s="26" t="s">
        <v>407</v>
      </c>
      <c r="U136" s="27" t="s">
        <v>277</v>
      </c>
    </row>
    <row r="137" spans="1:21" ht="18.75" customHeight="1">
      <c r="A137">
        <v>126</v>
      </c>
      <c r="B137" s="22">
        <v>419</v>
      </c>
      <c r="C137" s="22" t="s">
        <v>58</v>
      </c>
      <c r="D137" s="58" t="s">
        <v>17</v>
      </c>
      <c r="E137" s="56">
        <v>47</v>
      </c>
      <c r="F137" s="56" t="s">
        <v>18</v>
      </c>
      <c r="G137" s="56">
        <v>725</v>
      </c>
      <c r="H137" s="22"/>
      <c r="I137" s="22"/>
      <c r="J137" s="22"/>
      <c r="K137" s="22"/>
      <c r="L137" s="22"/>
      <c r="M137" s="42"/>
      <c r="N137" s="26" t="s">
        <v>496</v>
      </c>
      <c r="O137" s="26"/>
      <c r="P137" s="22" t="s">
        <v>27</v>
      </c>
      <c r="Q137" s="22">
        <v>9</v>
      </c>
      <c r="R137" s="22">
        <v>7</v>
      </c>
      <c r="S137" s="22" t="s">
        <v>30</v>
      </c>
      <c r="T137" s="26" t="s">
        <v>407</v>
      </c>
      <c r="U137" s="27" t="s">
        <v>277</v>
      </c>
    </row>
    <row r="138" spans="1:21" ht="18.75" customHeight="1">
      <c r="A138">
        <v>127</v>
      </c>
      <c r="B138" s="128">
        <v>418</v>
      </c>
      <c r="C138" s="26" t="s">
        <v>58</v>
      </c>
      <c r="D138" s="58" t="s">
        <v>17</v>
      </c>
      <c r="E138" s="56">
        <v>47</v>
      </c>
      <c r="F138" s="56" t="s">
        <v>18</v>
      </c>
      <c r="G138" s="56">
        <v>797</v>
      </c>
      <c r="H138" s="22"/>
      <c r="I138" s="22"/>
      <c r="J138" s="22"/>
      <c r="K138" s="22"/>
      <c r="L138" s="42"/>
      <c r="M138" s="22"/>
      <c r="N138" s="26" t="s">
        <v>488</v>
      </c>
      <c r="O138" s="26"/>
      <c r="P138" s="22" t="s">
        <v>27</v>
      </c>
      <c r="Q138" s="22">
        <v>1.5</v>
      </c>
      <c r="R138" s="22">
        <v>1</v>
      </c>
      <c r="S138" s="22" t="s">
        <v>48</v>
      </c>
      <c r="T138" s="26" t="s">
        <v>407</v>
      </c>
      <c r="U138" s="27" t="s">
        <v>277</v>
      </c>
    </row>
    <row r="139" spans="1:21">
      <c r="A139">
        <v>128</v>
      </c>
      <c r="B139" s="128">
        <v>418</v>
      </c>
      <c r="C139" s="22" t="s">
        <v>209</v>
      </c>
      <c r="D139" s="58" t="s">
        <v>17</v>
      </c>
      <c r="E139" s="56">
        <v>47</v>
      </c>
      <c r="F139" s="56" t="s">
        <v>18</v>
      </c>
      <c r="G139" s="56">
        <v>797</v>
      </c>
      <c r="H139" s="22"/>
      <c r="I139" s="22"/>
      <c r="J139" s="22"/>
      <c r="K139" s="22"/>
      <c r="L139" s="42"/>
      <c r="M139" s="22"/>
      <c r="N139" s="26" t="s">
        <v>488</v>
      </c>
      <c r="O139" s="22"/>
      <c r="P139" s="22"/>
      <c r="Q139" s="22"/>
      <c r="R139" s="22"/>
      <c r="S139" s="22"/>
      <c r="T139" s="26" t="s">
        <v>407</v>
      </c>
      <c r="U139" s="27" t="s">
        <v>277</v>
      </c>
    </row>
    <row r="140" spans="1:21" ht="18.75" customHeight="1">
      <c r="A140">
        <v>129</v>
      </c>
      <c r="B140" s="22">
        <v>417</v>
      </c>
      <c r="C140" s="22" t="s">
        <v>58</v>
      </c>
      <c r="D140" s="58" t="s">
        <v>17</v>
      </c>
      <c r="E140" s="56">
        <v>47</v>
      </c>
      <c r="F140" s="56" t="s">
        <v>18</v>
      </c>
      <c r="G140" s="56">
        <v>848</v>
      </c>
      <c r="H140" s="22"/>
      <c r="I140" s="22"/>
      <c r="J140" s="22"/>
      <c r="K140" s="22"/>
      <c r="L140" s="22"/>
      <c r="M140" s="42"/>
      <c r="N140" s="26" t="s">
        <v>496</v>
      </c>
      <c r="O140" s="26"/>
      <c r="P140" s="22" t="s">
        <v>27</v>
      </c>
      <c r="Q140" s="22">
        <v>3.5</v>
      </c>
      <c r="R140" s="22">
        <v>2.5</v>
      </c>
      <c r="S140" s="22" t="s">
        <v>26</v>
      </c>
      <c r="T140" s="26" t="s">
        <v>407</v>
      </c>
      <c r="U140" s="27" t="s">
        <v>277</v>
      </c>
    </row>
    <row r="141" spans="1:21" s="35" customFormat="1" ht="18.75" customHeight="1">
      <c r="A141" s="35">
        <v>130</v>
      </c>
      <c r="B141" s="33">
        <v>415</v>
      </c>
      <c r="C141" s="33" t="s">
        <v>208</v>
      </c>
      <c r="D141" s="59" t="s">
        <v>17</v>
      </c>
      <c r="E141" s="60">
        <v>47</v>
      </c>
      <c r="F141" s="60" t="s">
        <v>18</v>
      </c>
      <c r="G141" s="60">
        <v>900</v>
      </c>
      <c r="H141" s="33"/>
      <c r="I141" s="33"/>
      <c r="J141" s="33"/>
      <c r="K141" s="33"/>
      <c r="L141" s="33"/>
      <c r="M141" s="39"/>
      <c r="N141" s="40" t="s">
        <v>496</v>
      </c>
      <c r="O141" s="40"/>
      <c r="P141" s="33" t="s">
        <v>56</v>
      </c>
      <c r="Q141" s="33">
        <v>19</v>
      </c>
      <c r="R141" s="33">
        <v>9</v>
      </c>
      <c r="S141" s="33" t="s">
        <v>30</v>
      </c>
      <c r="T141" s="40" t="s">
        <v>406</v>
      </c>
      <c r="U141" s="206" t="s">
        <v>275</v>
      </c>
    </row>
    <row r="142" spans="1:21">
      <c r="A142">
        <v>131</v>
      </c>
      <c r="B142" s="22">
        <v>414</v>
      </c>
      <c r="C142" s="22" t="s">
        <v>207</v>
      </c>
      <c r="D142" s="58" t="s">
        <v>17</v>
      </c>
      <c r="E142" s="56">
        <v>48</v>
      </c>
      <c r="F142" s="56" t="s">
        <v>18</v>
      </c>
      <c r="G142" s="65" t="s">
        <v>499</v>
      </c>
      <c r="H142" s="22"/>
      <c r="I142" s="22"/>
      <c r="J142" s="22"/>
      <c r="K142" s="22"/>
      <c r="L142" s="42"/>
      <c r="M142" s="22"/>
      <c r="N142" s="26" t="s">
        <v>488</v>
      </c>
      <c r="O142" s="22"/>
      <c r="P142" s="22"/>
      <c r="Q142" s="22"/>
      <c r="R142" s="22"/>
      <c r="S142" s="22"/>
      <c r="T142" s="26" t="s">
        <v>407</v>
      </c>
      <c r="U142" s="27" t="s">
        <v>277</v>
      </c>
    </row>
    <row r="143" spans="1:21">
      <c r="A143">
        <v>132</v>
      </c>
      <c r="B143" s="128">
        <v>413</v>
      </c>
      <c r="C143" s="22" t="s">
        <v>206</v>
      </c>
      <c r="D143" s="58" t="s">
        <v>17</v>
      </c>
      <c r="E143" s="56">
        <v>48</v>
      </c>
      <c r="F143" s="56" t="s">
        <v>18</v>
      </c>
      <c r="G143" s="58">
        <v>133</v>
      </c>
      <c r="H143" s="22" t="s">
        <v>17</v>
      </c>
      <c r="I143" s="22">
        <v>47</v>
      </c>
      <c r="J143" s="22" t="s">
        <v>18</v>
      </c>
      <c r="K143" s="22">
        <v>823</v>
      </c>
      <c r="L143" s="22"/>
      <c r="M143" s="22"/>
      <c r="N143" s="22"/>
      <c r="O143" s="22"/>
      <c r="P143" s="22"/>
      <c r="Q143" s="22"/>
      <c r="R143" s="22"/>
      <c r="S143" s="26" t="s">
        <v>525</v>
      </c>
      <c r="T143" s="26" t="s">
        <v>406</v>
      </c>
      <c r="U143" s="27" t="s">
        <v>277</v>
      </c>
    </row>
    <row r="144" spans="1:21" ht="18.75" customHeight="1">
      <c r="A144">
        <v>133</v>
      </c>
      <c r="B144" s="128">
        <v>413</v>
      </c>
      <c r="C144" s="22" t="s">
        <v>203</v>
      </c>
      <c r="D144" s="58" t="s">
        <v>17</v>
      </c>
      <c r="E144" s="56">
        <v>48</v>
      </c>
      <c r="F144" s="56" t="s">
        <v>18</v>
      </c>
      <c r="G144" s="58">
        <v>133</v>
      </c>
      <c r="H144" s="22"/>
      <c r="I144" s="22"/>
      <c r="J144" s="22"/>
      <c r="K144" s="22"/>
      <c r="L144" s="42"/>
      <c r="M144" s="22"/>
      <c r="N144" s="26" t="s">
        <v>488</v>
      </c>
      <c r="O144" s="26"/>
      <c r="P144" s="22" t="s">
        <v>27</v>
      </c>
      <c r="Q144" s="22">
        <v>1</v>
      </c>
      <c r="R144" s="22">
        <v>1</v>
      </c>
      <c r="S144" s="22" t="s">
        <v>26</v>
      </c>
      <c r="T144" s="26" t="s">
        <v>407</v>
      </c>
      <c r="U144" s="27" t="s">
        <v>277</v>
      </c>
    </row>
    <row r="145" spans="1:21" s="35" customFormat="1" ht="18.75" customHeight="1">
      <c r="A145">
        <v>134</v>
      </c>
      <c r="B145" s="161">
        <v>412</v>
      </c>
      <c r="C145" s="33" t="s">
        <v>204</v>
      </c>
      <c r="D145" s="60" t="s">
        <v>17</v>
      </c>
      <c r="E145" s="60">
        <v>48</v>
      </c>
      <c r="F145" s="60" t="s">
        <v>18</v>
      </c>
      <c r="G145" s="59">
        <v>667</v>
      </c>
      <c r="H145" s="40" t="s">
        <v>17</v>
      </c>
      <c r="I145" s="40">
        <v>50</v>
      </c>
      <c r="J145" s="40" t="s">
        <v>18</v>
      </c>
      <c r="K145" s="33">
        <v>910</v>
      </c>
      <c r="L145" s="39"/>
      <c r="M145" s="33"/>
      <c r="N145" s="40" t="s">
        <v>488</v>
      </c>
      <c r="O145" s="40"/>
      <c r="P145" s="33" t="s">
        <v>27</v>
      </c>
      <c r="Q145" s="33">
        <v>13</v>
      </c>
      <c r="R145" s="33">
        <v>7</v>
      </c>
      <c r="S145" s="33" t="s">
        <v>30</v>
      </c>
      <c r="T145" s="40" t="s">
        <v>407</v>
      </c>
      <c r="U145" s="147" t="s">
        <v>277</v>
      </c>
    </row>
    <row r="146" spans="1:21" s="35" customFormat="1" ht="18.75" customHeight="1">
      <c r="A146">
        <v>135</v>
      </c>
      <c r="B146" s="161">
        <v>412</v>
      </c>
      <c r="C146" s="33" t="s">
        <v>205</v>
      </c>
      <c r="D146" s="60" t="s">
        <v>17</v>
      </c>
      <c r="E146" s="60">
        <v>48</v>
      </c>
      <c r="F146" s="60" t="s">
        <v>18</v>
      </c>
      <c r="G146" s="59">
        <v>667</v>
      </c>
      <c r="H146" s="40" t="s">
        <v>17</v>
      </c>
      <c r="I146" s="33">
        <v>50</v>
      </c>
      <c r="J146" s="40" t="s">
        <v>18</v>
      </c>
      <c r="K146" s="33">
        <v>910</v>
      </c>
      <c r="L146" s="33"/>
      <c r="M146" s="39"/>
      <c r="N146" s="40" t="s">
        <v>496</v>
      </c>
      <c r="O146" s="40"/>
      <c r="P146" s="33" t="s">
        <v>27</v>
      </c>
      <c r="Q146" s="33">
        <v>10.5</v>
      </c>
      <c r="R146" s="33">
        <v>5.5</v>
      </c>
      <c r="S146" s="33" t="s">
        <v>30</v>
      </c>
      <c r="T146" s="40" t="s">
        <v>406</v>
      </c>
      <c r="U146" s="147" t="s">
        <v>277</v>
      </c>
    </row>
    <row r="147" spans="1:21" ht="18.75" customHeight="1">
      <c r="A147">
        <v>136</v>
      </c>
      <c r="B147" s="22">
        <v>411</v>
      </c>
      <c r="C147" s="22" t="s">
        <v>203</v>
      </c>
      <c r="D147" s="56" t="s">
        <v>17</v>
      </c>
      <c r="E147" s="56">
        <v>48</v>
      </c>
      <c r="F147" s="56" t="s">
        <v>18</v>
      </c>
      <c r="G147" s="58">
        <v>758</v>
      </c>
      <c r="H147" s="22"/>
      <c r="I147" s="22"/>
      <c r="J147" s="22"/>
      <c r="K147" s="22"/>
      <c r="L147" s="42"/>
      <c r="M147" s="22"/>
      <c r="N147" s="26" t="s">
        <v>488</v>
      </c>
      <c r="O147" s="26"/>
      <c r="P147" s="22" t="s">
        <v>27</v>
      </c>
      <c r="Q147" s="22">
        <v>1.5</v>
      </c>
      <c r="R147" s="22">
        <v>1.5</v>
      </c>
      <c r="S147" s="22" t="s">
        <v>26</v>
      </c>
      <c r="T147" s="26" t="s">
        <v>407</v>
      </c>
      <c r="U147" s="27" t="s">
        <v>277</v>
      </c>
    </row>
    <row r="148" spans="1:21">
      <c r="A148">
        <v>137</v>
      </c>
      <c r="B148" s="22">
        <v>410</v>
      </c>
      <c r="C148" s="22" t="s">
        <v>202</v>
      </c>
      <c r="D148" s="56" t="s">
        <v>17</v>
      </c>
      <c r="E148" s="56">
        <v>48</v>
      </c>
      <c r="F148" s="56" t="s">
        <v>18</v>
      </c>
      <c r="G148" s="54">
        <v>800</v>
      </c>
      <c r="H148" s="22"/>
      <c r="I148" s="22"/>
      <c r="J148" s="22"/>
      <c r="K148" s="22"/>
      <c r="L148" s="22"/>
      <c r="M148" s="42"/>
      <c r="N148" s="26" t="s">
        <v>496</v>
      </c>
      <c r="O148" s="22"/>
      <c r="P148" s="22"/>
      <c r="Q148" s="22"/>
      <c r="R148" s="22"/>
      <c r="S148" s="22"/>
      <c r="T148" s="26" t="s">
        <v>406</v>
      </c>
      <c r="U148" s="27" t="s">
        <v>277</v>
      </c>
    </row>
    <row r="149" spans="1:21">
      <c r="A149">
        <v>138</v>
      </c>
      <c r="B149" s="572"/>
      <c r="C149" s="26" t="s">
        <v>201</v>
      </c>
      <c r="D149" s="56" t="s">
        <v>17</v>
      </c>
      <c r="E149" s="56">
        <v>48</v>
      </c>
      <c r="F149" s="56" t="s">
        <v>18</v>
      </c>
      <c r="G149" s="54">
        <v>948</v>
      </c>
      <c r="H149" s="22"/>
      <c r="I149" s="22"/>
      <c r="J149" s="22"/>
      <c r="K149" s="22"/>
      <c r="L149" s="22"/>
      <c r="M149" s="42"/>
      <c r="N149" s="26" t="s">
        <v>496</v>
      </c>
      <c r="O149" s="22"/>
      <c r="P149" s="22"/>
      <c r="Q149" s="22"/>
      <c r="R149" s="22"/>
      <c r="S149" s="22"/>
      <c r="T149" s="26" t="s">
        <v>406</v>
      </c>
      <c r="U149" s="27" t="s">
        <v>277</v>
      </c>
    </row>
    <row r="150" spans="1:21" ht="18.75" customHeight="1">
      <c r="A150">
        <v>139</v>
      </c>
      <c r="B150" s="22">
        <v>408</v>
      </c>
      <c r="C150" s="22" t="s">
        <v>58</v>
      </c>
      <c r="D150" s="56" t="s">
        <v>17</v>
      </c>
      <c r="E150" s="56">
        <v>49</v>
      </c>
      <c r="F150" s="56" t="s">
        <v>18</v>
      </c>
      <c r="G150" s="54">
        <v>23</v>
      </c>
      <c r="H150" s="22"/>
      <c r="I150" s="22"/>
      <c r="J150" s="22"/>
      <c r="K150" s="22"/>
      <c r="L150" s="22"/>
      <c r="M150" s="42"/>
      <c r="N150" s="26" t="s">
        <v>496</v>
      </c>
      <c r="O150" s="26"/>
      <c r="P150" s="22" t="s">
        <v>27</v>
      </c>
      <c r="Q150" s="22">
        <v>7</v>
      </c>
      <c r="R150" s="22">
        <v>5.5</v>
      </c>
      <c r="S150" s="22" t="s">
        <v>30</v>
      </c>
      <c r="T150" s="26" t="s">
        <v>406</v>
      </c>
      <c r="U150" s="27" t="s">
        <v>277</v>
      </c>
    </row>
    <row r="151" spans="1:21" ht="18.75" customHeight="1">
      <c r="A151">
        <v>140</v>
      </c>
      <c r="B151" s="48">
        <v>407</v>
      </c>
      <c r="C151" s="22" t="s">
        <v>200</v>
      </c>
      <c r="D151" s="56" t="s">
        <v>17</v>
      </c>
      <c r="E151" s="56">
        <v>49</v>
      </c>
      <c r="F151" s="56" t="s">
        <v>18</v>
      </c>
      <c r="G151" s="54">
        <v>100</v>
      </c>
      <c r="H151" s="22"/>
      <c r="I151" s="22"/>
      <c r="J151" s="22"/>
      <c r="K151" s="22"/>
      <c r="L151" s="42"/>
      <c r="M151" s="22"/>
      <c r="N151" s="26" t="s">
        <v>488</v>
      </c>
      <c r="O151" s="26"/>
      <c r="P151" s="22" t="s">
        <v>27</v>
      </c>
      <c r="Q151" s="22">
        <v>5</v>
      </c>
      <c r="R151" s="22">
        <v>3.5</v>
      </c>
      <c r="S151" s="22" t="s">
        <v>26</v>
      </c>
      <c r="T151" s="26" t="s">
        <v>407</v>
      </c>
      <c r="U151" s="27" t="s">
        <v>277</v>
      </c>
    </row>
    <row r="152" spans="1:21">
      <c r="A152">
        <v>141</v>
      </c>
      <c r="B152" s="48"/>
      <c r="C152" s="22" t="s">
        <v>199</v>
      </c>
      <c r="D152" s="56" t="s">
        <v>17</v>
      </c>
      <c r="E152" s="56">
        <v>49</v>
      </c>
      <c r="F152" s="56" t="s">
        <v>18</v>
      </c>
      <c r="G152" s="54">
        <v>130</v>
      </c>
      <c r="H152" s="22"/>
      <c r="I152" s="22"/>
      <c r="J152" s="22"/>
      <c r="K152" s="22"/>
      <c r="L152" s="42"/>
      <c r="M152" s="22"/>
      <c r="N152" s="26" t="s">
        <v>488</v>
      </c>
      <c r="O152" s="22"/>
      <c r="P152" s="22"/>
      <c r="Q152" s="22"/>
      <c r="R152" s="22"/>
      <c r="S152" s="22"/>
      <c r="T152" s="26" t="s">
        <v>407</v>
      </c>
      <c r="U152" s="27" t="s">
        <v>277</v>
      </c>
    </row>
    <row r="153" spans="1:21" ht="18.75" customHeight="1">
      <c r="A153">
        <v>142</v>
      </c>
      <c r="B153" s="22">
        <v>406</v>
      </c>
      <c r="C153" s="22" t="s">
        <v>198</v>
      </c>
      <c r="D153" s="56" t="s">
        <v>17</v>
      </c>
      <c r="E153" s="56">
        <v>49</v>
      </c>
      <c r="F153" s="56" t="s">
        <v>18</v>
      </c>
      <c r="G153" s="54">
        <v>181</v>
      </c>
      <c r="H153" s="22"/>
      <c r="I153" s="22"/>
      <c r="J153" s="22"/>
      <c r="K153" s="22"/>
      <c r="L153" s="42"/>
      <c r="M153" s="22"/>
      <c r="N153" s="26" t="s">
        <v>488</v>
      </c>
      <c r="O153" s="26"/>
      <c r="P153" s="22" t="s">
        <v>27</v>
      </c>
      <c r="Q153" s="22">
        <v>3</v>
      </c>
      <c r="R153" s="22">
        <v>1.5</v>
      </c>
      <c r="S153" s="22" t="s">
        <v>26</v>
      </c>
      <c r="T153" s="26" t="s">
        <v>407</v>
      </c>
      <c r="U153" s="27" t="s">
        <v>277</v>
      </c>
    </row>
    <row r="154" spans="1:21" ht="18.75" customHeight="1">
      <c r="A154">
        <v>143</v>
      </c>
      <c r="B154" s="23">
        <v>405</v>
      </c>
      <c r="C154" s="22" t="s">
        <v>196</v>
      </c>
      <c r="D154" s="56" t="s">
        <v>17</v>
      </c>
      <c r="E154" s="56">
        <v>49</v>
      </c>
      <c r="F154" s="56" t="s">
        <v>18</v>
      </c>
      <c r="G154" s="54">
        <v>443</v>
      </c>
      <c r="H154" s="22"/>
      <c r="I154" s="22"/>
      <c r="J154" s="22"/>
      <c r="K154" s="22"/>
      <c r="L154" s="22"/>
      <c r="M154" s="42"/>
      <c r="N154" s="26" t="s">
        <v>496</v>
      </c>
      <c r="O154" s="26"/>
      <c r="P154" s="22" t="s">
        <v>27</v>
      </c>
      <c r="Q154" s="22">
        <v>3.5</v>
      </c>
      <c r="R154" s="22">
        <v>2.5</v>
      </c>
      <c r="S154" s="22" t="s">
        <v>30</v>
      </c>
      <c r="T154" s="26" t="s">
        <v>406</v>
      </c>
      <c r="U154" s="27" t="s">
        <v>277</v>
      </c>
    </row>
    <row r="155" spans="1:21" ht="18.75" customHeight="1">
      <c r="A155">
        <v>144</v>
      </c>
      <c r="B155" s="23">
        <v>404</v>
      </c>
      <c r="C155" s="22" t="s">
        <v>197</v>
      </c>
      <c r="D155" s="56" t="s">
        <v>17</v>
      </c>
      <c r="E155" s="56">
        <v>49</v>
      </c>
      <c r="F155" s="56" t="s">
        <v>18</v>
      </c>
      <c r="G155" s="54">
        <v>463</v>
      </c>
      <c r="H155" s="22"/>
      <c r="I155" s="22"/>
      <c r="J155" s="22"/>
      <c r="K155" s="22"/>
      <c r="L155" s="42"/>
      <c r="M155" s="22"/>
      <c r="N155" s="26" t="s">
        <v>488</v>
      </c>
      <c r="O155" s="26"/>
      <c r="P155" s="22" t="s">
        <v>27</v>
      </c>
      <c r="Q155" s="22">
        <v>3.5</v>
      </c>
      <c r="R155" s="22">
        <v>2.5</v>
      </c>
      <c r="S155" s="22" t="s">
        <v>30</v>
      </c>
      <c r="T155" s="26" t="s">
        <v>407</v>
      </c>
      <c r="U155" s="27" t="s">
        <v>277</v>
      </c>
    </row>
    <row r="156" spans="1:21" ht="18.75" customHeight="1">
      <c r="A156">
        <v>145</v>
      </c>
      <c r="B156" s="128">
        <v>403</v>
      </c>
      <c r="C156" s="26" t="s">
        <v>58</v>
      </c>
      <c r="D156" s="56" t="s">
        <v>17</v>
      </c>
      <c r="E156" s="56">
        <v>49</v>
      </c>
      <c r="F156" s="56" t="s">
        <v>18</v>
      </c>
      <c r="G156" s="54">
        <v>600</v>
      </c>
      <c r="H156" s="22"/>
      <c r="I156" s="22"/>
      <c r="J156" s="22"/>
      <c r="K156" s="22"/>
      <c r="L156" s="42"/>
      <c r="M156" s="22"/>
      <c r="N156" s="26" t="s">
        <v>488</v>
      </c>
      <c r="O156" s="26"/>
      <c r="P156" s="22" t="s">
        <v>27</v>
      </c>
      <c r="Q156" s="22">
        <v>7</v>
      </c>
      <c r="R156" s="22">
        <v>5</v>
      </c>
      <c r="S156" s="22" t="s">
        <v>30</v>
      </c>
      <c r="T156" s="26" t="s">
        <v>407</v>
      </c>
      <c r="U156" s="27" t="s">
        <v>277</v>
      </c>
    </row>
    <row r="157" spans="1:21">
      <c r="A157">
        <v>146</v>
      </c>
      <c r="B157" s="128">
        <v>403</v>
      </c>
      <c r="C157" s="26" t="s">
        <v>194</v>
      </c>
      <c r="D157" s="56" t="s">
        <v>17</v>
      </c>
      <c r="E157" s="56">
        <v>49</v>
      </c>
      <c r="F157" s="56" t="s">
        <v>18</v>
      </c>
      <c r="G157" s="54">
        <v>600</v>
      </c>
      <c r="H157" s="22"/>
      <c r="I157" s="22"/>
      <c r="J157" s="22"/>
      <c r="K157" s="22"/>
      <c r="L157" s="22"/>
      <c r="M157" s="42"/>
      <c r="N157" s="26" t="s">
        <v>496</v>
      </c>
      <c r="O157" s="22"/>
      <c r="P157" s="22"/>
      <c r="Q157" s="22"/>
      <c r="R157" s="22"/>
      <c r="S157" s="26" t="s">
        <v>882</v>
      </c>
      <c r="T157" s="26" t="s">
        <v>406</v>
      </c>
      <c r="U157" s="27" t="s">
        <v>277</v>
      </c>
    </row>
    <row r="158" spans="1:21" ht="18.75" customHeight="1">
      <c r="A158">
        <v>147</v>
      </c>
      <c r="B158" s="47">
        <v>402</v>
      </c>
      <c r="C158" s="26" t="s">
        <v>193</v>
      </c>
      <c r="D158" s="56" t="s">
        <v>17</v>
      </c>
      <c r="E158" s="56">
        <v>49</v>
      </c>
      <c r="F158" s="56" t="s">
        <v>18</v>
      </c>
      <c r="G158" s="54">
        <v>700</v>
      </c>
      <c r="H158" s="22"/>
      <c r="I158" s="22"/>
      <c r="J158" s="22"/>
      <c r="K158" s="22"/>
      <c r="L158" s="22"/>
      <c r="M158" s="42"/>
      <c r="N158" s="26" t="s">
        <v>496</v>
      </c>
      <c r="O158" s="26"/>
      <c r="P158" s="22" t="s">
        <v>20</v>
      </c>
      <c r="Q158" s="22">
        <v>34</v>
      </c>
      <c r="R158" s="22">
        <v>24</v>
      </c>
      <c r="S158" s="22" t="s">
        <v>30</v>
      </c>
      <c r="T158" s="26" t="s">
        <v>406</v>
      </c>
      <c r="U158" s="27" t="s">
        <v>277</v>
      </c>
    </row>
    <row r="159" spans="1:21" ht="18.75" customHeight="1">
      <c r="A159">
        <v>148</v>
      </c>
      <c r="B159" s="128">
        <v>401</v>
      </c>
      <c r="C159" s="26" t="s">
        <v>58</v>
      </c>
      <c r="D159" s="56" t="s">
        <v>17</v>
      </c>
      <c r="E159" s="56">
        <v>49</v>
      </c>
      <c r="F159" s="56" t="s">
        <v>18</v>
      </c>
      <c r="G159" s="54">
        <v>791</v>
      </c>
      <c r="H159" s="22"/>
      <c r="I159" s="22"/>
      <c r="J159" s="22"/>
      <c r="K159" s="22"/>
      <c r="L159" s="42"/>
      <c r="M159" s="22"/>
      <c r="N159" s="26" t="s">
        <v>488</v>
      </c>
      <c r="O159" s="26"/>
      <c r="P159" s="22" t="s">
        <v>27</v>
      </c>
      <c r="Q159" s="22">
        <v>7</v>
      </c>
      <c r="R159" s="22">
        <v>5</v>
      </c>
      <c r="S159" s="22" t="s">
        <v>30</v>
      </c>
      <c r="T159" s="26" t="s">
        <v>407</v>
      </c>
      <c r="U159" s="27" t="s">
        <v>277</v>
      </c>
    </row>
    <row r="160" spans="1:21">
      <c r="A160">
        <v>149</v>
      </c>
      <c r="B160" s="128">
        <v>401</v>
      </c>
      <c r="C160" s="22" t="s">
        <v>195</v>
      </c>
      <c r="D160" s="56" t="s">
        <v>17</v>
      </c>
      <c r="E160" s="56">
        <v>49</v>
      </c>
      <c r="F160" s="56" t="s">
        <v>18</v>
      </c>
      <c r="G160" s="54">
        <v>791</v>
      </c>
      <c r="H160" s="22"/>
      <c r="I160" s="22"/>
      <c r="J160" s="22"/>
      <c r="K160" s="22"/>
      <c r="L160" s="22"/>
      <c r="M160" s="42"/>
      <c r="N160" s="26" t="s">
        <v>496</v>
      </c>
      <c r="O160" s="22"/>
      <c r="P160" s="22"/>
      <c r="Q160" s="22"/>
      <c r="R160" s="22"/>
      <c r="S160" s="22"/>
      <c r="T160" s="26" t="s">
        <v>406</v>
      </c>
      <c r="U160" s="27" t="s">
        <v>277</v>
      </c>
    </row>
    <row r="161" spans="1:21">
      <c r="A161">
        <v>150</v>
      </c>
      <c r="B161" s="22">
        <v>400</v>
      </c>
      <c r="C161" s="22" t="s">
        <v>192</v>
      </c>
      <c r="D161" s="56" t="s">
        <v>17</v>
      </c>
      <c r="E161" s="56">
        <v>49</v>
      </c>
      <c r="F161" s="56" t="s">
        <v>18</v>
      </c>
      <c r="G161" s="54">
        <v>883</v>
      </c>
      <c r="H161" s="22"/>
      <c r="I161" s="22"/>
      <c r="J161" s="22"/>
      <c r="K161" s="22"/>
      <c r="L161" s="22"/>
      <c r="M161" s="42"/>
      <c r="N161" s="26" t="s">
        <v>496</v>
      </c>
      <c r="O161" s="22"/>
      <c r="P161" s="22"/>
      <c r="Q161" s="22"/>
      <c r="R161" s="22"/>
      <c r="S161" s="22"/>
      <c r="T161" s="26" t="s">
        <v>406</v>
      </c>
      <c r="U161" s="27" t="s">
        <v>277</v>
      </c>
    </row>
    <row r="162" spans="1:21" s="35" customFormat="1" ht="18.75" customHeight="1">
      <c r="A162">
        <v>151</v>
      </c>
      <c r="B162" s="33">
        <v>399</v>
      </c>
      <c r="C162" s="33" t="s">
        <v>191</v>
      </c>
      <c r="D162" s="60" t="s">
        <v>17</v>
      </c>
      <c r="E162" s="60">
        <v>49</v>
      </c>
      <c r="F162" s="60" t="s">
        <v>18</v>
      </c>
      <c r="G162" s="59">
        <v>900</v>
      </c>
      <c r="H162" s="40" t="s">
        <v>17</v>
      </c>
      <c r="I162" s="33">
        <v>49</v>
      </c>
      <c r="J162" s="40" t="s">
        <v>18</v>
      </c>
      <c r="K162" s="33">
        <v>590</v>
      </c>
      <c r="L162" s="33"/>
      <c r="M162" s="39"/>
      <c r="N162" s="40" t="s">
        <v>496</v>
      </c>
      <c r="O162" s="40"/>
      <c r="P162" s="33" t="s">
        <v>27</v>
      </c>
      <c r="Q162" s="33">
        <v>9</v>
      </c>
      <c r="R162" s="33">
        <v>7</v>
      </c>
      <c r="S162" s="33" t="s">
        <v>30</v>
      </c>
      <c r="T162" s="40" t="s">
        <v>406</v>
      </c>
      <c r="U162" s="147" t="s">
        <v>277</v>
      </c>
    </row>
    <row r="163" spans="1:21" ht="18.75" customHeight="1">
      <c r="A163">
        <v>152</v>
      </c>
      <c r="B163" s="128">
        <v>398</v>
      </c>
      <c r="C163" s="22" t="s">
        <v>46</v>
      </c>
      <c r="D163" s="56" t="s">
        <v>17</v>
      </c>
      <c r="E163" s="56">
        <v>50</v>
      </c>
      <c r="F163" s="56" t="s">
        <v>18</v>
      </c>
      <c r="G163" s="65" t="s">
        <v>500</v>
      </c>
      <c r="H163" s="22"/>
      <c r="I163" s="22"/>
      <c r="J163" s="22"/>
      <c r="K163" s="22"/>
      <c r="L163" s="22"/>
      <c r="M163" s="42"/>
      <c r="N163" s="26" t="s">
        <v>496</v>
      </c>
      <c r="O163" s="26"/>
      <c r="P163" s="22" t="s">
        <v>27</v>
      </c>
      <c r="Q163" s="22">
        <v>2</v>
      </c>
      <c r="R163" s="22">
        <v>1.5</v>
      </c>
      <c r="S163" s="22" t="s">
        <v>26</v>
      </c>
      <c r="T163" s="26" t="s">
        <v>406</v>
      </c>
      <c r="U163" s="27" t="s">
        <v>277</v>
      </c>
    </row>
    <row r="164" spans="1:21" ht="18.75" customHeight="1">
      <c r="A164">
        <v>153</v>
      </c>
      <c r="B164" s="128">
        <v>398</v>
      </c>
      <c r="C164" s="22" t="s">
        <v>46</v>
      </c>
      <c r="D164" s="56" t="s">
        <v>17</v>
      </c>
      <c r="E164" s="56">
        <v>50</v>
      </c>
      <c r="F164" s="56" t="s">
        <v>18</v>
      </c>
      <c r="G164" s="65" t="s">
        <v>500</v>
      </c>
      <c r="H164" s="22"/>
      <c r="I164" s="22"/>
      <c r="J164" s="22"/>
      <c r="K164" s="22"/>
      <c r="L164" s="42"/>
      <c r="M164" s="22"/>
      <c r="N164" s="26" t="s">
        <v>488</v>
      </c>
      <c r="O164" s="26"/>
      <c r="P164" s="22" t="s">
        <v>27</v>
      </c>
      <c r="Q164" s="22">
        <v>2</v>
      </c>
      <c r="R164" s="22">
        <v>1.5</v>
      </c>
      <c r="S164" s="22" t="s">
        <v>26</v>
      </c>
      <c r="T164" s="26" t="s">
        <v>407</v>
      </c>
      <c r="U164" s="27" t="s">
        <v>277</v>
      </c>
    </row>
    <row r="165" spans="1:21">
      <c r="A165">
        <v>154</v>
      </c>
      <c r="B165" s="128">
        <v>398</v>
      </c>
      <c r="C165" s="22" t="s">
        <v>189</v>
      </c>
      <c r="D165" s="56" t="s">
        <v>17</v>
      </c>
      <c r="E165" s="56">
        <v>50</v>
      </c>
      <c r="F165" s="56" t="s">
        <v>18</v>
      </c>
      <c r="G165" s="65" t="s">
        <v>500</v>
      </c>
      <c r="H165" s="22"/>
      <c r="I165" s="22"/>
      <c r="J165" s="22"/>
      <c r="K165" s="22"/>
      <c r="L165" s="22"/>
      <c r="M165" s="42"/>
      <c r="N165" s="26" t="s">
        <v>496</v>
      </c>
      <c r="O165" s="22"/>
      <c r="P165" s="22"/>
      <c r="Q165" s="22"/>
      <c r="R165" s="22"/>
      <c r="S165" s="22"/>
      <c r="T165" s="26" t="s">
        <v>406</v>
      </c>
      <c r="U165" s="27" t="s">
        <v>277</v>
      </c>
    </row>
    <row r="166" spans="1:21">
      <c r="A166">
        <v>155</v>
      </c>
      <c r="B166" s="128">
        <v>398</v>
      </c>
      <c r="C166" s="22" t="s">
        <v>190</v>
      </c>
      <c r="D166" s="56" t="s">
        <v>17</v>
      </c>
      <c r="E166" s="56">
        <v>50</v>
      </c>
      <c r="F166" s="56" t="s">
        <v>18</v>
      </c>
      <c r="G166" s="65" t="s">
        <v>500</v>
      </c>
      <c r="H166" s="22"/>
      <c r="I166" s="22"/>
      <c r="J166" s="22"/>
      <c r="K166" s="22"/>
      <c r="L166" s="42"/>
      <c r="M166" s="22"/>
      <c r="N166" s="26" t="s">
        <v>488</v>
      </c>
      <c r="O166" s="22"/>
      <c r="P166" s="22"/>
      <c r="Q166" s="22"/>
      <c r="R166" s="22"/>
      <c r="S166" s="22"/>
      <c r="T166" s="26" t="s">
        <v>407</v>
      </c>
      <c r="U166" s="27" t="s">
        <v>277</v>
      </c>
    </row>
    <row r="167" spans="1:21">
      <c r="A167">
        <v>156</v>
      </c>
      <c r="B167" s="22">
        <v>397</v>
      </c>
      <c r="C167" s="22" t="s">
        <v>188</v>
      </c>
      <c r="D167" s="56" t="s">
        <v>17</v>
      </c>
      <c r="E167" s="56">
        <v>50</v>
      </c>
      <c r="F167" s="56" t="s">
        <v>18</v>
      </c>
      <c r="G167" s="65">
        <v>200</v>
      </c>
      <c r="H167" s="22" t="s">
        <v>17</v>
      </c>
      <c r="I167" s="22">
        <v>49</v>
      </c>
      <c r="J167" s="22" t="s">
        <v>18</v>
      </c>
      <c r="K167" s="22">
        <v>909</v>
      </c>
      <c r="L167" s="22"/>
      <c r="M167" s="22"/>
      <c r="N167" s="22"/>
      <c r="O167" s="22"/>
      <c r="P167" s="22"/>
      <c r="Q167" s="22"/>
      <c r="R167" s="22"/>
      <c r="S167" s="26" t="s">
        <v>525</v>
      </c>
      <c r="T167" s="26" t="s">
        <v>406</v>
      </c>
      <c r="U167" s="27" t="s">
        <v>277</v>
      </c>
    </row>
    <row r="168" spans="1:21" ht="18.75" customHeight="1">
      <c r="A168">
        <v>157</v>
      </c>
      <c r="B168" s="128">
        <v>396</v>
      </c>
      <c r="C168" s="22" t="s">
        <v>46</v>
      </c>
      <c r="D168" s="56" t="s">
        <v>17</v>
      </c>
      <c r="E168" s="56">
        <v>50</v>
      </c>
      <c r="F168" s="56" t="s">
        <v>18</v>
      </c>
      <c r="G168" s="65">
        <v>300</v>
      </c>
      <c r="H168" s="22"/>
      <c r="I168" s="22"/>
      <c r="J168" s="22"/>
      <c r="K168" s="22"/>
      <c r="L168" s="22"/>
      <c r="M168" s="42"/>
      <c r="N168" s="26" t="s">
        <v>496</v>
      </c>
      <c r="O168" s="26"/>
      <c r="P168" s="22" t="s">
        <v>27</v>
      </c>
      <c r="Q168" s="22">
        <v>2</v>
      </c>
      <c r="R168" s="22">
        <v>1.5</v>
      </c>
      <c r="S168" s="22" t="s">
        <v>48</v>
      </c>
      <c r="T168" s="26" t="s">
        <v>406</v>
      </c>
      <c r="U168" s="27" t="s">
        <v>277</v>
      </c>
    </row>
    <row r="169" spans="1:21" ht="18.75" customHeight="1">
      <c r="A169">
        <v>158</v>
      </c>
      <c r="B169" s="128">
        <v>396</v>
      </c>
      <c r="C169" s="22" t="s">
        <v>46</v>
      </c>
      <c r="D169" s="56" t="s">
        <v>17</v>
      </c>
      <c r="E169" s="56">
        <v>50</v>
      </c>
      <c r="F169" s="56" t="s">
        <v>18</v>
      </c>
      <c r="G169" s="65">
        <v>300</v>
      </c>
      <c r="H169" s="22"/>
      <c r="I169" s="22"/>
      <c r="J169" s="22"/>
      <c r="K169" s="22"/>
      <c r="L169" s="42"/>
      <c r="M169" s="22"/>
      <c r="N169" s="26" t="s">
        <v>488</v>
      </c>
      <c r="O169" s="26"/>
      <c r="P169" s="22" t="s">
        <v>27</v>
      </c>
      <c r="Q169" s="22">
        <v>2</v>
      </c>
      <c r="R169" s="22">
        <v>1.5</v>
      </c>
      <c r="S169" s="22" t="s">
        <v>26</v>
      </c>
      <c r="T169" s="26" t="s">
        <v>406</v>
      </c>
      <c r="U169" s="27" t="s">
        <v>277</v>
      </c>
    </row>
    <row r="170" spans="1:21" s="35" customFormat="1" ht="18.75" customHeight="1">
      <c r="A170">
        <v>159</v>
      </c>
      <c r="B170" s="161">
        <v>395</v>
      </c>
      <c r="C170" s="33" t="s">
        <v>186</v>
      </c>
      <c r="D170" s="60" t="s">
        <v>17</v>
      </c>
      <c r="E170" s="60">
        <v>50</v>
      </c>
      <c r="F170" s="60" t="s">
        <v>18</v>
      </c>
      <c r="G170" s="59">
        <v>387</v>
      </c>
      <c r="H170" s="40" t="s">
        <v>17</v>
      </c>
      <c r="I170" s="33">
        <v>50</v>
      </c>
      <c r="J170" s="40" t="s">
        <v>18</v>
      </c>
      <c r="K170" s="33">
        <v>400</v>
      </c>
      <c r="L170" s="33"/>
      <c r="M170" s="39"/>
      <c r="N170" s="40" t="s">
        <v>496</v>
      </c>
      <c r="O170" s="40"/>
      <c r="P170" s="33" t="s">
        <v>27</v>
      </c>
      <c r="Q170" s="33">
        <v>12</v>
      </c>
      <c r="R170" s="33">
        <v>9</v>
      </c>
      <c r="S170" s="33" t="s">
        <v>30</v>
      </c>
      <c r="T170" s="40" t="s">
        <v>406</v>
      </c>
      <c r="U170" s="147" t="s">
        <v>277</v>
      </c>
    </row>
    <row r="171" spans="1:21" s="35" customFormat="1" ht="18.75" customHeight="1">
      <c r="A171">
        <v>160</v>
      </c>
      <c r="B171" s="161">
        <v>395</v>
      </c>
      <c r="C171" s="33" t="s">
        <v>186</v>
      </c>
      <c r="D171" s="60" t="s">
        <v>17</v>
      </c>
      <c r="E171" s="60">
        <v>50</v>
      </c>
      <c r="F171" s="60" t="s">
        <v>18</v>
      </c>
      <c r="G171" s="59">
        <v>387</v>
      </c>
      <c r="H171" s="40" t="s">
        <v>17</v>
      </c>
      <c r="I171" s="33">
        <v>50</v>
      </c>
      <c r="J171" s="40" t="s">
        <v>18</v>
      </c>
      <c r="K171" s="33">
        <v>400</v>
      </c>
      <c r="L171" s="39"/>
      <c r="M171" s="33"/>
      <c r="N171" s="40" t="s">
        <v>488</v>
      </c>
      <c r="O171" s="40"/>
      <c r="P171" s="33" t="s">
        <v>27</v>
      </c>
      <c r="Q171" s="33">
        <v>9</v>
      </c>
      <c r="R171" s="33">
        <v>7</v>
      </c>
      <c r="S171" s="33" t="s">
        <v>30</v>
      </c>
      <c r="T171" s="40" t="s">
        <v>406</v>
      </c>
      <c r="U171" s="147" t="s">
        <v>277</v>
      </c>
    </row>
    <row r="172" spans="1:21">
      <c r="A172">
        <v>161</v>
      </c>
      <c r="B172" s="128">
        <v>394</v>
      </c>
      <c r="C172" s="22" t="s">
        <v>184</v>
      </c>
      <c r="D172" s="56" t="s">
        <v>17</v>
      </c>
      <c r="E172" s="56">
        <v>50</v>
      </c>
      <c r="F172" s="56" t="s">
        <v>18</v>
      </c>
      <c r="G172" s="56">
        <v>516</v>
      </c>
      <c r="H172" s="22"/>
      <c r="I172" s="22"/>
      <c r="J172" s="22"/>
      <c r="K172" s="22"/>
      <c r="L172" s="22"/>
      <c r="M172" s="42"/>
      <c r="N172" s="26" t="s">
        <v>496</v>
      </c>
      <c r="O172" s="22"/>
      <c r="P172" s="22"/>
      <c r="Q172" s="22"/>
      <c r="R172" s="22"/>
      <c r="S172" s="22"/>
      <c r="T172" s="26" t="s">
        <v>406</v>
      </c>
      <c r="U172" s="27" t="s">
        <v>277</v>
      </c>
    </row>
    <row r="173" spans="1:21">
      <c r="A173">
        <v>162</v>
      </c>
      <c r="B173" s="128">
        <v>394</v>
      </c>
      <c r="C173" s="22" t="s">
        <v>185</v>
      </c>
      <c r="D173" s="56" t="s">
        <v>17</v>
      </c>
      <c r="E173" s="56">
        <v>50</v>
      </c>
      <c r="F173" s="56" t="s">
        <v>18</v>
      </c>
      <c r="G173" s="58">
        <v>516</v>
      </c>
      <c r="H173" s="22"/>
      <c r="I173" s="22"/>
      <c r="J173" s="22"/>
      <c r="K173" s="22"/>
      <c r="L173" s="42"/>
      <c r="M173" s="22"/>
      <c r="N173" s="26" t="s">
        <v>488</v>
      </c>
      <c r="O173" s="22"/>
      <c r="P173" s="22"/>
      <c r="Q173" s="22"/>
      <c r="R173" s="22"/>
      <c r="S173" s="22"/>
      <c r="T173" s="26" t="s">
        <v>406</v>
      </c>
      <c r="U173" s="27" t="s">
        <v>277</v>
      </c>
    </row>
    <row r="174" spans="1:21" ht="18.75" customHeight="1">
      <c r="A174">
        <v>163</v>
      </c>
      <c r="B174" s="22">
        <v>393</v>
      </c>
      <c r="C174" s="22" t="s">
        <v>183</v>
      </c>
      <c r="D174" s="56" t="s">
        <v>17</v>
      </c>
      <c r="E174" s="56">
        <v>50</v>
      </c>
      <c r="F174" s="56" t="s">
        <v>18</v>
      </c>
      <c r="G174" s="58">
        <v>653</v>
      </c>
      <c r="H174" s="22"/>
      <c r="I174" s="22"/>
      <c r="J174" s="22"/>
      <c r="K174" s="22"/>
      <c r="L174" s="42"/>
      <c r="M174" s="22"/>
      <c r="N174" s="26" t="s">
        <v>488</v>
      </c>
      <c r="O174" s="26"/>
      <c r="P174" s="22" t="s">
        <v>27</v>
      </c>
      <c r="Q174" s="22">
        <v>5</v>
      </c>
      <c r="R174" s="22">
        <v>3.5</v>
      </c>
      <c r="S174" s="22" t="s">
        <v>30</v>
      </c>
      <c r="T174" s="26" t="s">
        <v>406</v>
      </c>
      <c r="U174" s="27" t="s">
        <v>277</v>
      </c>
    </row>
    <row r="175" spans="1:21" ht="18.75" customHeight="1">
      <c r="A175">
        <v>164</v>
      </c>
      <c r="B175" s="22"/>
      <c r="C175" s="26" t="s">
        <v>940</v>
      </c>
      <c r="D175" s="56" t="s">
        <v>17</v>
      </c>
      <c r="E175" s="56">
        <v>49</v>
      </c>
      <c r="F175" s="56" t="s">
        <v>18</v>
      </c>
      <c r="G175" s="58">
        <v>680</v>
      </c>
      <c r="H175" s="22"/>
      <c r="I175" s="22"/>
      <c r="J175" s="22"/>
      <c r="K175" s="22"/>
      <c r="L175" s="170"/>
      <c r="M175" s="22"/>
      <c r="N175" s="26" t="s">
        <v>488</v>
      </c>
      <c r="O175" s="26"/>
      <c r="P175" s="22"/>
      <c r="Q175" s="22"/>
      <c r="R175" s="22"/>
      <c r="S175" s="22"/>
      <c r="T175" s="26" t="s">
        <v>406</v>
      </c>
      <c r="U175" s="27" t="s">
        <v>277</v>
      </c>
    </row>
    <row r="176" spans="1:21" s="35" customFormat="1" ht="18.75" customHeight="1">
      <c r="A176" s="35">
        <v>165</v>
      </c>
      <c r="B176" s="33">
        <v>376</v>
      </c>
      <c r="C176" s="33" t="s">
        <v>187</v>
      </c>
      <c r="D176" s="60" t="s">
        <v>17</v>
      </c>
      <c r="E176" s="60">
        <v>50</v>
      </c>
      <c r="F176" s="60" t="s">
        <v>18</v>
      </c>
      <c r="G176" s="59">
        <v>700</v>
      </c>
      <c r="H176" s="33"/>
      <c r="I176" s="33"/>
      <c r="J176" s="33"/>
      <c r="K176" s="33"/>
      <c r="L176" s="39"/>
      <c r="M176" s="33"/>
      <c r="N176" s="40" t="s">
        <v>488</v>
      </c>
      <c r="O176" s="40"/>
      <c r="P176" s="33" t="s">
        <v>56</v>
      </c>
      <c r="Q176" s="40">
        <v>21</v>
      </c>
      <c r="R176" s="40">
        <v>11</v>
      </c>
      <c r="S176" s="40" t="s">
        <v>30</v>
      </c>
      <c r="T176" s="40" t="s">
        <v>406</v>
      </c>
      <c r="U176" s="147" t="s">
        <v>277</v>
      </c>
    </row>
    <row r="177" spans="1:21" ht="18.75" customHeight="1">
      <c r="A177">
        <v>166</v>
      </c>
      <c r="B177" s="128">
        <v>375</v>
      </c>
      <c r="C177" s="22" t="s">
        <v>46</v>
      </c>
      <c r="D177" s="56" t="s">
        <v>17</v>
      </c>
      <c r="E177" s="56">
        <v>50</v>
      </c>
      <c r="F177" s="56" t="s">
        <v>18</v>
      </c>
      <c r="G177" s="54">
        <v>772</v>
      </c>
      <c r="H177" s="22"/>
      <c r="I177" s="22"/>
      <c r="J177" s="22"/>
      <c r="K177" s="22"/>
      <c r="L177" s="22"/>
      <c r="M177" s="42"/>
      <c r="N177" s="26" t="s">
        <v>496</v>
      </c>
      <c r="O177" s="26"/>
      <c r="P177" s="22" t="s">
        <v>27</v>
      </c>
      <c r="Q177" s="22">
        <v>3</v>
      </c>
      <c r="R177" s="22">
        <v>2</v>
      </c>
      <c r="S177" s="22" t="s">
        <v>30</v>
      </c>
      <c r="T177" s="26" t="s">
        <v>406</v>
      </c>
      <c r="U177" s="27" t="s">
        <v>277</v>
      </c>
    </row>
    <row r="178" spans="1:21" ht="18.75" customHeight="1">
      <c r="A178">
        <v>167</v>
      </c>
      <c r="B178" s="128">
        <v>375</v>
      </c>
      <c r="C178" s="22" t="s">
        <v>46</v>
      </c>
      <c r="D178" s="56" t="s">
        <v>17</v>
      </c>
      <c r="E178" s="56">
        <v>50</v>
      </c>
      <c r="F178" s="56" t="s">
        <v>18</v>
      </c>
      <c r="G178" s="54">
        <v>772</v>
      </c>
      <c r="H178" s="22"/>
      <c r="I178" s="22"/>
      <c r="J178" s="22"/>
      <c r="K178" s="22"/>
      <c r="L178" s="42"/>
      <c r="M178" s="22"/>
      <c r="N178" s="26" t="s">
        <v>488</v>
      </c>
      <c r="O178" s="26"/>
      <c r="P178" s="22" t="s">
        <v>27</v>
      </c>
      <c r="Q178" s="22">
        <v>3</v>
      </c>
      <c r="R178" s="22">
        <v>2</v>
      </c>
      <c r="S178" s="22" t="s">
        <v>30</v>
      </c>
      <c r="T178" s="26" t="s">
        <v>406</v>
      </c>
      <c r="U178" s="27" t="s">
        <v>277</v>
      </c>
    </row>
    <row r="179" spans="1:21" s="25" customFormat="1">
      <c r="A179">
        <v>168</v>
      </c>
      <c r="B179" s="22"/>
      <c r="C179" s="26" t="s">
        <v>469</v>
      </c>
      <c r="D179" s="58" t="s">
        <v>17</v>
      </c>
      <c r="E179" s="56">
        <v>50</v>
      </c>
      <c r="F179" s="56" t="s">
        <v>18</v>
      </c>
      <c r="G179" s="54">
        <v>900</v>
      </c>
      <c r="H179" s="22" t="s">
        <v>17</v>
      </c>
      <c r="I179" s="22">
        <v>50</v>
      </c>
      <c r="J179" s="22" t="s">
        <v>18</v>
      </c>
      <c r="K179" s="22">
        <v>663</v>
      </c>
      <c r="L179" s="22"/>
      <c r="M179" s="22"/>
      <c r="N179" s="22"/>
      <c r="O179" s="22"/>
      <c r="P179" s="22"/>
      <c r="Q179" s="22"/>
      <c r="R179" s="22"/>
      <c r="S179" s="26" t="s">
        <v>525</v>
      </c>
      <c r="T179" s="26" t="s">
        <v>406</v>
      </c>
      <c r="U179" s="27" t="s">
        <v>277</v>
      </c>
    </row>
    <row r="180" spans="1:21" ht="18.75" customHeight="1">
      <c r="A180">
        <v>169</v>
      </c>
      <c r="B180" s="128">
        <v>374</v>
      </c>
      <c r="C180" s="22" t="s">
        <v>46</v>
      </c>
      <c r="D180" s="58" t="s">
        <v>17</v>
      </c>
      <c r="E180" s="56">
        <v>51</v>
      </c>
      <c r="F180" s="56" t="s">
        <v>18</v>
      </c>
      <c r="G180" s="54">
        <v>316</v>
      </c>
      <c r="H180" s="22"/>
      <c r="I180" s="22"/>
      <c r="J180" s="22"/>
      <c r="K180" s="22"/>
      <c r="L180" s="22"/>
      <c r="M180" s="42"/>
      <c r="N180" s="26" t="s">
        <v>496</v>
      </c>
      <c r="O180" s="26"/>
      <c r="P180" s="22" t="s">
        <v>27</v>
      </c>
      <c r="Q180" s="22">
        <v>3</v>
      </c>
      <c r="R180" s="22">
        <v>2</v>
      </c>
      <c r="S180" s="22" t="s">
        <v>30</v>
      </c>
      <c r="T180" s="26" t="s">
        <v>408</v>
      </c>
      <c r="U180" s="27" t="s">
        <v>277</v>
      </c>
    </row>
    <row r="181" spans="1:21" ht="18.75" customHeight="1">
      <c r="A181">
        <v>170</v>
      </c>
      <c r="B181" s="128">
        <v>374</v>
      </c>
      <c r="C181" s="22" t="s">
        <v>46</v>
      </c>
      <c r="D181" s="58" t="s">
        <v>17</v>
      </c>
      <c r="E181" s="56">
        <v>51</v>
      </c>
      <c r="F181" s="56" t="s">
        <v>18</v>
      </c>
      <c r="G181" s="54">
        <v>316</v>
      </c>
      <c r="H181" s="22"/>
      <c r="I181" s="22"/>
      <c r="J181" s="22"/>
      <c r="K181" s="22"/>
      <c r="L181" s="42"/>
      <c r="M181" s="22"/>
      <c r="N181" s="26" t="s">
        <v>488</v>
      </c>
      <c r="O181" s="26"/>
      <c r="P181" s="22" t="s">
        <v>27</v>
      </c>
      <c r="Q181" s="22">
        <v>3</v>
      </c>
      <c r="R181" s="22">
        <v>2</v>
      </c>
      <c r="S181" s="22" t="s">
        <v>30</v>
      </c>
      <c r="T181" s="26" t="s">
        <v>408</v>
      </c>
      <c r="U181" s="27" t="s">
        <v>277</v>
      </c>
    </row>
    <row r="182" spans="1:21">
      <c r="A182">
        <v>171</v>
      </c>
      <c r="B182" s="22">
        <v>373</v>
      </c>
      <c r="C182" s="26" t="s">
        <v>511</v>
      </c>
      <c r="D182" s="58" t="s">
        <v>17</v>
      </c>
      <c r="E182" s="56">
        <v>51</v>
      </c>
      <c r="F182" s="56" t="s">
        <v>18</v>
      </c>
      <c r="G182" s="54">
        <v>377</v>
      </c>
      <c r="H182" s="22"/>
      <c r="I182" s="22"/>
      <c r="J182" s="22"/>
      <c r="K182" s="22"/>
      <c r="L182" s="42"/>
      <c r="M182" s="22"/>
      <c r="N182" s="26" t="s">
        <v>488</v>
      </c>
      <c r="O182" s="22"/>
      <c r="P182" s="22"/>
      <c r="Q182" s="22"/>
      <c r="R182" s="22"/>
      <c r="S182" s="22"/>
      <c r="T182" s="26" t="s">
        <v>408</v>
      </c>
      <c r="U182" s="27" t="s">
        <v>277</v>
      </c>
    </row>
    <row r="183" spans="1:21" ht="18.75" customHeight="1">
      <c r="A183">
        <v>172</v>
      </c>
      <c r="B183" s="128">
        <v>372</v>
      </c>
      <c r="C183" s="22" t="s">
        <v>47</v>
      </c>
      <c r="D183" s="58" t="s">
        <v>17</v>
      </c>
      <c r="E183" s="56">
        <v>51</v>
      </c>
      <c r="F183" s="56" t="s">
        <v>18</v>
      </c>
      <c r="G183" s="54">
        <v>536</v>
      </c>
      <c r="H183" s="22"/>
      <c r="I183" s="22"/>
      <c r="J183" s="22"/>
      <c r="K183" s="22"/>
      <c r="L183" s="22"/>
      <c r="M183" s="42"/>
      <c r="N183" s="26" t="s">
        <v>496</v>
      </c>
      <c r="O183" s="26"/>
      <c r="P183" s="22" t="s">
        <v>27</v>
      </c>
      <c r="Q183" s="22">
        <v>1.5</v>
      </c>
      <c r="R183" s="22">
        <v>1.5</v>
      </c>
      <c r="S183" s="22" t="s">
        <v>26</v>
      </c>
      <c r="T183" s="26" t="s">
        <v>408</v>
      </c>
      <c r="U183" s="27" t="s">
        <v>277</v>
      </c>
    </row>
    <row r="184" spans="1:21" ht="18.75" customHeight="1">
      <c r="A184">
        <v>173</v>
      </c>
      <c r="B184" s="128">
        <v>372</v>
      </c>
      <c r="C184" s="22" t="s">
        <v>47</v>
      </c>
      <c r="D184" s="58" t="s">
        <v>17</v>
      </c>
      <c r="E184" s="56">
        <v>51</v>
      </c>
      <c r="F184" s="56" t="s">
        <v>18</v>
      </c>
      <c r="G184" s="54">
        <v>536</v>
      </c>
      <c r="H184" s="22"/>
      <c r="I184" s="22"/>
      <c r="J184" s="22"/>
      <c r="K184" s="22"/>
      <c r="L184" s="42"/>
      <c r="M184" s="22"/>
      <c r="N184" s="26" t="s">
        <v>488</v>
      </c>
      <c r="O184" s="26"/>
      <c r="P184" s="22" t="s">
        <v>27</v>
      </c>
      <c r="Q184" s="22">
        <v>1.5</v>
      </c>
      <c r="R184" s="22">
        <v>1.5</v>
      </c>
      <c r="S184" s="22" t="s">
        <v>26</v>
      </c>
      <c r="T184" s="26" t="s">
        <v>408</v>
      </c>
      <c r="U184" s="27" t="s">
        <v>277</v>
      </c>
    </row>
    <row r="185" spans="1:21">
      <c r="A185">
        <v>174</v>
      </c>
      <c r="B185" s="22">
        <v>371</v>
      </c>
      <c r="C185" s="22" t="s">
        <v>182</v>
      </c>
      <c r="D185" s="58" t="s">
        <v>17</v>
      </c>
      <c r="E185" s="56">
        <v>51</v>
      </c>
      <c r="F185" s="56" t="s">
        <v>18</v>
      </c>
      <c r="G185" s="54">
        <v>566</v>
      </c>
      <c r="H185" s="22"/>
      <c r="I185" s="22"/>
      <c r="J185" s="22"/>
      <c r="K185" s="22"/>
      <c r="L185" s="42"/>
      <c r="M185" s="22"/>
      <c r="N185" s="26" t="s">
        <v>488</v>
      </c>
      <c r="O185" s="22"/>
      <c r="P185" s="22"/>
      <c r="Q185" s="22"/>
      <c r="R185" s="22"/>
      <c r="S185" s="22"/>
      <c r="T185" s="26" t="s">
        <v>408</v>
      </c>
      <c r="U185" s="27" t="s">
        <v>277</v>
      </c>
    </row>
    <row r="186" spans="1:21" ht="18.75" customHeight="1">
      <c r="A186">
        <v>175</v>
      </c>
      <c r="B186" s="22">
        <v>370</v>
      </c>
      <c r="C186" s="22" t="s">
        <v>181</v>
      </c>
      <c r="D186" s="58" t="s">
        <v>17</v>
      </c>
      <c r="E186" s="56">
        <v>51</v>
      </c>
      <c r="F186" s="56" t="s">
        <v>18</v>
      </c>
      <c r="G186" s="54">
        <v>756</v>
      </c>
      <c r="H186" s="22"/>
      <c r="I186" s="22"/>
      <c r="J186" s="22"/>
      <c r="K186" s="22"/>
      <c r="L186" s="22"/>
      <c r="M186" s="42"/>
      <c r="N186" s="26" t="s">
        <v>496</v>
      </c>
      <c r="O186" s="26"/>
      <c r="P186" s="22" t="s">
        <v>27</v>
      </c>
      <c r="Q186" s="22">
        <v>2</v>
      </c>
      <c r="R186" s="22">
        <v>2</v>
      </c>
      <c r="S186" s="22" t="s">
        <v>26</v>
      </c>
      <c r="T186" s="26" t="s">
        <v>408</v>
      </c>
      <c r="U186" s="27" t="s">
        <v>277</v>
      </c>
    </row>
    <row r="187" spans="1:21">
      <c r="A187">
        <v>176</v>
      </c>
      <c r="B187" s="23">
        <v>369</v>
      </c>
      <c r="C187" s="22" t="s">
        <v>180</v>
      </c>
      <c r="D187" s="58" t="s">
        <v>17</v>
      </c>
      <c r="E187" s="56">
        <v>51</v>
      </c>
      <c r="F187" s="56" t="s">
        <v>18</v>
      </c>
      <c r="G187" s="54">
        <v>800</v>
      </c>
      <c r="H187" s="22"/>
      <c r="I187" s="22"/>
      <c r="J187" s="22"/>
      <c r="K187" s="22"/>
      <c r="L187" s="42"/>
      <c r="M187" s="22"/>
      <c r="N187" s="26" t="s">
        <v>488</v>
      </c>
      <c r="O187" s="22"/>
      <c r="P187" s="22"/>
      <c r="Q187" s="22"/>
      <c r="R187" s="22"/>
      <c r="S187" s="22"/>
      <c r="T187" s="26" t="s">
        <v>408</v>
      </c>
      <c r="U187" s="27" t="s">
        <v>277</v>
      </c>
    </row>
    <row r="188" spans="1:21" ht="18.75" customHeight="1">
      <c r="A188">
        <v>177</v>
      </c>
      <c r="B188" s="23">
        <v>368</v>
      </c>
      <c r="C188" s="22" t="s">
        <v>47</v>
      </c>
      <c r="D188" s="58" t="s">
        <v>17</v>
      </c>
      <c r="E188" s="56">
        <v>51</v>
      </c>
      <c r="F188" s="56" t="s">
        <v>18</v>
      </c>
      <c r="G188" s="54">
        <v>815</v>
      </c>
      <c r="H188" s="22"/>
      <c r="I188" s="22"/>
      <c r="J188" s="22"/>
      <c r="K188" s="22"/>
      <c r="L188" s="22"/>
      <c r="M188" s="42"/>
      <c r="N188" s="26" t="s">
        <v>496</v>
      </c>
      <c r="O188" s="26"/>
      <c r="P188" s="22" t="s">
        <v>27</v>
      </c>
      <c r="Q188" s="22">
        <v>1.5</v>
      </c>
      <c r="R188" s="22">
        <v>1.5</v>
      </c>
      <c r="S188" s="22" t="s">
        <v>26</v>
      </c>
      <c r="T188" s="26" t="s">
        <v>408</v>
      </c>
      <c r="U188" s="27" t="s">
        <v>277</v>
      </c>
    </row>
    <row r="189" spans="1:21" ht="18.75" customHeight="1">
      <c r="A189">
        <v>178</v>
      </c>
      <c r="B189" s="128">
        <v>367</v>
      </c>
      <c r="C189" s="22" t="s">
        <v>58</v>
      </c>
      <c r="D189" s="58" t="s">
        <v>17</v>
      </c>
      <c r="E189" s="56">
        <v>51</v>
      </c>
      <c r="F189" s="56" t="s">
        <v>18</v>
      </c>
      <c r="G189" s="54">
        <v>958</v>
      </c>
      <c r="H189" s="22"/>
      <c r="I189" s="22"/>
      <c r="J189" s="22"/>
      <c r="K189" s="22"/>
      <c r="L189" s="42"/>
      <c r="M189" s="22"/>
      <c r="N189" s="26" t="s">
        <v>488</v>
      </c>
      <c r="O189" s="26"/>
      <c r="P189" s="22" t="s">
        <v>27</v>
      </c>
      <c r="Q189" s="22">
        <v>3.5</v>
      </c>
      <c r="R189" s="22">
        <v>2</v>
      </c>
      <c r="S189" s="22" t="s">
        <v>30</v>
      </c>
      <c r="T189" s="26" t="s">
        <v>408</v>
      </c>
      <c r="U189" s="27" t="s">
        <v>277</v>
      </c>
    </row>
    <row r="190" spans="1:21">
      <c r="A190">
        <v>179</v>
      </c>
      <c r="B190" s="128">
        <v>367</v>
      </c>
      <c r="C190" s="22" t="s">
        <v>179</v>
      </c>
      <c r="D190" s="58" t="s">
        <v>17</v>
      </c>
      <c r="E190" s="56">
        <v>51</v>
      </c>
      <c r="F190" s="56" t="s">
        <v>18</v>
      </c>
      <c r="G190" s="54">
        <v>958</v>
      </c>
      <c r="H190" s="22"/>
      <c r="I190" s="22"/>
      <c r="J190" s="22"/>
      <c r="K190" s="22"/>
      <c r="L190" s="22"/>
      <c r="M190" s="42"/>
      <c r="N190" s="26" t="s">
        <v>496</v>
      </c>
      <c r="O190" s="22"/>
      <c r="P190" s="22"/>
      <c r="Q190" s="22"/>
      <c r="R190" s="22"/>
      <c r="S190" s="26" t="s">
        <v>882</v>
      </c>
      <c r="T190" s="26" t="s">
        <v>408</v>
      </c>
      <c r="U190" s="27" t="s">
        <v>277</v>
      </c>
    </row>
    <row r="191" spans="1:21" ht="18.75" customHeight="1">
      <c r="A191">
        <v>180</v>
      </c>
      <c r="B191" s="22">
        <v>366</v>
      </c>
      <c r="C191" s="22" t="s">
        <v>58</v>
      </c>
      <c r="D191" s="58" t="s">
        <v>17</v>
      </c>
      <c r="E191" s="56">
        <v>52</v>
      </c>
      <c r="F191" s="56" t="s">
        <v>18</v>
      </c>
      <c r="G191" s="54">
        <v>215</v>
      </c>
      <c r="H191" s="22"/>
      <c r="I191" s="22"/>
      <c r="J191" s="22"/>
      <c r="K191" s="22"/>
      <c r="L191" s="42"/>
      <c r="M191" s="22"/>
      <c r="N191" s="26" t="s">
        <v>488</v>
      </c>
      <c r="O191" s="26"/>
      <c r="P191" s="22" t="s">
        <v>27</v>
      </c>
      <c r="Q191" s="22">
        <v>2</v>
      </c>
      <c r="R191" s="22">
        <v>2</v>
      </c>
      <c r="S191" s="22" t="s">
        <v>26</v>
      </c>
      <c r="T191" s="26" t="s">
        <v>408</v>
      </c>
      <c r="U191" s="27" t="s">
        <v>277</v>
      </c>
    </row>
    <row r="192" spans="1:21" ht="18.75" customHeight="1">
      <c r="A192">
        <v>181</v>
      </c>
      <c r="B192" s="22">
        <v>365</v>
      </c>
      <c r="C192" s="22" t="s">
        <v>58</v>
      </c>
      <c r="D192" s="58" t="s">
        <v>17</v>
      </c>
      <c r="E192" s="56">
        <v>52</v>
      </c>
      <c r="F192" s="56" t="s">
        <v>18</v>
      </c>
      <c r="G192" s="54">
        <v>613</v>
      </c>
      <c r="H192" s="22"/>
      <c r="I192" s="22"/>
      <c r="J192" s="22"/>
      <c r="K192" s="22"/>
      <c r="L192" s="22"/>
      <c r="M192" s="42"/>
      <c r="N192" s="26" t="s">
        <v>496</v>
      </c>
      <c r="O192" s="26"/>
      <c r="P192" s="22" t="s">
        <v>27</v>
      </c>
      <c r="Q192" s="22">
        <v>3.5</v>
      </c>
      <c r="R192" s="22">
        <v>3.5</v>
      </c>
      <c r="S192" s="22" t="s">
        <v>30</v>
      </c>
      <c r="T192" s="26" t="s">
        <v>408</v>
      </c>
      <c r="U192" s="24" t="s">
        <v>178</v>
      </c>
    </row>
    <row r="193" spans="1:21" ht="18.75" customHeight="1">
      <c r="A193">
        <v>182</v>
      </c>
      <c r="B193" s="22">
        <v>364</v>
      </c>
      <c r="C193" s="22" t="s">
        <v>58</v>
      </c>
      <c r="D193" s="58" t="s">
        <v>17</v>
      </c>
      <c r="E193" s="56">
        <v>52</v>
      </c>
      <c r="F193" s="56" t="s">
        <v>18</v>
      </c>
      <c r="G193" s="54">
        <v>739</v>
      </c>
      <c r="H193" s="22"/>
      <c r="I193" s="22"/>
      <c r="J193" s="22"/>
      <c r="K193" s="22"/>
      <c r="L193" s="22"/>
      <c r="M193" s="42"/>
      <c r="N193" s="26" t="s">
        <v>496</v>
      </c>
      <c r="O193" s="26"/>
      <c r="P193" s="22" t="s">
        <v>27</v>
      </c>
      <c r="Q193" s="22">
        <v>3.5</v>
      </c>
      <c r="R193" s="22">
        <v>3.5</v>
      </c>
      <c r="S193" s="22" t="s">
        <v>48</v>
      </c>
      <c r="T193" s="26" t="s">
        <v>408</v>
      </c>
      <c r="U193" s="22" t="s">
        <v>177</v>
      </c>
    </row>
    <row r="194" spans="1:21" s="35" customFormat="1" ht="18.75" customHeight="1">
      <c r="A194">
        <v>183</v>
      </c>
      <c r="B194" s="33">
        <v>363</v>
      </c>
      <c r="C194" s="33" t="s">
        <v>176</v>
      </c>
      <c r="D194" s="59" t="s">
        <v>17</v>
      </c>
      <c r="E194" s="60">
        <v>52</v>
      </c>
      <c r="F194" s="60" t="s">
        <v>18</v>
      </c>
      <c r="G194" s="60">
        <v>800</v>
      </c>
      <c r="H194" s="40" t="s">
        <v>17</v>
      </c>
      <c r="I194" s="33">
        <v>52</v>
      </c>
      <c r="J194" s="40" t="s">
        <v>18</v>
      </c>
      <c r="K194" s="33">
        <v>610</v>
      </c>
      <c r="L194" s="39"/>
      <c r="M194" s="33"/>
      <c r="N194" s="40" t="s">
        <v>488</v>
      </c>
      <c r="O194" s="40"/>
      <c r="P194" s="33" t="s">
        <v>27</v>
      </c>
      <c r="Q194" s="33">
        <v>2</v>
      </c>
      <c r="R194" s="33">
        <v>2</v>
      </c>
      <c r="S194" s="33" t="s">
        <v>26</v>
      </c>
      <c r="T194" s="40" t="s">
        <v>408</v>
      </c>
      <c r="U194" s="147" t="s">
        <v>277</v>
      </c>
    </row>
    <row r="195" spans="1:21" s="35" customFormat="1" ht="18.75" customHeight="1">
      <c r="A195" s="35">
        <v>184</v>
      </c>
      <c r="B195" s="161">
        <v>362</v>
      </c>
      <c r="C195" s="40" t="s">
        <v>494</v>
      </c>
      <c r="D195" s="60" t="s">
        <v>17</v>
      </c>
      <c r="E195" s="60">
        <v>52</v>
      </c>
      <c r="F195" s="60" t="s">
        <v>18</v>
      </c>
      <c r="G195" s="60">
        <v>827</v>
      </c>
      <c r="H195" s="33"/>
      <c r="I195" s="33"/>
      <c r="J195" s="33"/>
      <c r="K195" s="33"/>
      <c r="L195" s="39"/>
      <c r="M195" s="33"/>
      <c r="N195" s="207" t="s">
        <v>488</v>
      </c>
      <c r="O195" s="207"/>
      <c r="P195" s="33" t="s">
        <v>27</v>
      </c>
      <c r="Q195" s="40">
        <v>11</v>
      </c>
      <c r="R195" s="40">
        <v>9</v>
      </c>
      <c r="S195" s="40" t="s">
        <v>30</v>
      </c>
      <c r="T195" s="40" t="s">
        <v>408</v>
      </c>
      <c r="U195" s="147" t="s">
        <v>277</v>
      </c>
    </row>
    <row r="196" spans="1:21" s="35" customFormat="1" ht="18.75" customHeight="1">
      <c r="A196" s="35">
        <v>185</v>
      </c>
      <c r="B196" s="161">
        <v>362</v>
      </c>
      <c r="C196" s="40" t="s">
        <v>495</v>
      </c>
      <c r="D196" s="60" t="s">
        <v>17</v>
      </c>
      <c r="E196" s="60">
        <v>52</v>
      </c>
      <c r="F196" s="60" t="s">
        <v>18</v>
      </c>
      <c r="G196" s="60">
        <v>827</v>
      </c>
      <c r="H196" s="33"/>
      <c r="I196" s="33"/>
      <c r="J196" s="33"/>
      <c r="K196" s="33"/>
      <c r="L196" s="33"/>
      <c r="M196" s="39"/>
      <c r="N196" s="207" t="s">
        <v>496</v>
      </c>
      <c r="O196" s="207"/>
      <c r="P196" s="33" t="s">
        <v>27</v>
      </c>
      <c r="Q196" s="40">
        <v>11</v>
      </c>
      <c r="R196" s="40">
        <v>9</v>
      </c>
      <c r="S196" s="40" t="s">
        <v>30</v>
      </c>
      <c r="T196" s="40" t="s">
        <v>408</v>
      </c>
      <c r="U196" s="147" t="s">
        <v>277</v>
      </c>
    </row>
    <row r="197" spans="1:21">
      <c r="A197">
        <v>186</v>
      </c>
      <c r="B197" s="22">
        <v>361</v>
      </c>
      <c r="C197" s="22" t="s">
        <v>175</v>
      </c>
      <c r="D197" s="58" t="s">
        <v>17</v>
      </c>
      <c r="E197" s="56">
        <v>53</v>
      </c>
      <c r="F197" s="56" t="s">
        <v>18</v>
      </c>
      <c r="G197" s="54">
        <v>130</v>
      </c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6" t="s">
        <v>525</v>
      </c>
      <c r="T197" s="26" t="s">
        <v>408</v>
      </c>
      <c r="U197" s="27" t="s">
        <v>277</v>
      </c>
    </row>
    <row r="198" spans="1:21" s="35" customFormat="1" ht="18.75" customHeight="1">
      <c r="A198" s="35">
        <v>187</v>
      </c>
      <c r="B198" s="576"/>
      <c r="C198" s="40" t="s">
        <v>494</v>
      </c>
      <c r="D198" s="60" t="s">
        <v>17</v>
      </c>
      <c r="E198" s="60">
        <v>53</v>
      </c>
      <c r="F198" s="60" t="s">
        <v>18</v>
      </c>
      <c r="G198" s="60">
        <v>428</v>
      </c>
      <c r="H198" s="33"/>
      <c r="I198" s="33"/>
      <c r="J198" s="33"/>
      <c r="K198" s="33"/>
      <c r="L198" s="39"/>
      <c r="M198" s="33"/>
      <c r="N198" s="40" t="s">
        <v>488</v>
      </c>
      <c r="O198" s="40"/>
      <c r="P198" s="33" t="s">
        <v>27</v>
      </c>
      <c r="Q198" s="40">
        <v>11</v>
      </c>
      <c r="R198" s="40">
        <v>9</v>
      </c>
      <c r="S198" s="40" t="s">
        <v>30</v>
      </c>
      <c r="T198" s="40" t="s">
        <v>408</v>
      </c>
      <c r="U198" s="147" t="s">
        <v>277</v>
      </c>
    </row>
    <row r="199" spans="1:21" s="35" customFormat="1" ht="18.75" customHeight="1">
      <c r="A199" s="35">
        <v>188</v>
      </c>
      <c r="B199" s="576"/>
      <c r="C199" s="40" t="s">
        <v>495</v>
      </c>
      <c r="D199" s="60" t="s">
        <v>17</v>
      </c>
      <c r="E199" s="60">
        <v>53</v>
      </c>
      <c r="F199" s="60" t="s">
        <v>18</v>
      </c>
      <c r="G199" s="60">
        <v>428</v>
      </c>
      <c r="H199" s="33"/>
      <c r="I199" s="33"/>
      <c r="J199" s="33"/>
      <c r="K199" s="33"/>
      <c r="L199" s="33"/>
      <c r="M199" s="39"/>
      <c r="N199" s="40" t="s">
        <v>496</v>
      </c>
      <c r="O199" s="40"/>
      <c r="P199" s="33" t="s">
        <v>27</v>
      </c>
      <c r="Q199" s="40">
        <v>11</v>
      </c>
      <c r="R199" s="40">
        <v>9</v>
      </c>
      <c r="S199" s="40" t="s">
        <v>30</v>
      </c>
      <c r="T199" s="40" t="s">
        <v>408</v>
      </c>
      <c r="U199" s="147" t="s">
        <v>277</v>
      </c>
    </row>
    <row r="200" spans="1:21" ht="18.75" customHeight="1">
      <c r="A200">
        <v>189</v>
      </c>
      <c r="B200" s="128">
        <v>360</v>
      </c>
      <c r="C200" s="22" t="s">
        <v>58</v>
      </c>
      <c r="D200" s="58" t="s">
        <v>17</v>
      </c>
      <c r="E200" s="56">
        <v>53</v>
      </c>
      <c r="F200" s="56" t="s">
        <v>18</v>
      </c>
      <c r="G200" s="54">
        <v>490</v>
      </c>
      <c r="H200" s="22"/>
      <c r="I200" s="22"/>
      <c r="J200" s="22"/>
      <c r="K200" s="22"/>
      <c r="L200" s="46"/>
      <c r="M200" s="22"/>
      <c r="N200" s="57" t="s">
        <v>488</v>
      </c>
      <c r="O200" s="57"/>
      <c r="P200" s="22" t="s">
        <v>27</v>
      </c>
      <c r="Q200" s="26">
        <v>5.5</v>
      </c>
      <c r="R200" s="26">
        <v>3.5</v>
      </c>
      <c r="S200" s="22" t="s">
        <v>30</v>
      </c>
      <c r="T200" s="26" t="s">
        <v>408</v>
      </c>
      <c r="U200" s="27" t="s">
        <v>277</v>
      </c>
    </row>
    <row r="201" spans="1:21" ht="18.75" customHeight="1">
      <c r="A201">
        <v>190</v>
      </c>
      <c r="B201" s="128">
        <v>360</v>
      </c>
      <c r="C201" s="22" t="s">
        <v>58</v>
      </c>
      <c r="D201" s="58" t="s">
        <v>17</v>
      </c>
      <c r="E201" s="56">
        <v>53</v>
      </c>
      <c r="F201" s="56" t="s">
        <v>18</v>
      </c>
      <c r="G201" s="54">
        <v>490</v>
      </c>
      <c r="H201" s="22"/>
      <c r="I201" s="22"/>
      <c r="J201" s="22"/>
      <c r="K201" s="22"/>
      <c r="L201" s="22"/>
      <c r="M201" s="46"/>
      <c r="N201" s="57" t="s">
        <v>496</v>
      </c>
      <c r="O201" s="57"/>
      <c r="P201" s="22" t="s">
        <v>27</v>
      </c>
      <c r="Q201" s="26">
        <v>5.5</v>
      </c>
      <c r="R201" s="26">
        <v>3.5</v>
      </c>
      <c r="S201" s="22" t="s">
        <v>30</v>
      </c>
      <c r="T201" s="26" t="s">
        <v>408</v>
      </c>
      <c r="U201" s="27" t="s">
        <v>277</v>
      </c>
    </row>
    <row r="202" spans="1:21" ht="18.75" customHeight="1">
      <c r="A202">
        <v>191</v>
      </c>
      <c r="B202" s="128">
        <v>359</v>
      </c>
      <c r="C202" s="22" t="s">
        <v>58</v>
      </c>
      <c r="D202" s="58" t="s">
        <v>17</v>
      </c>
      <c r="E202" s="56">
        <v>53</v>
      </c>
      <c r="F202" s="56" t="s">
        <v>18</v>
      </c>
      <c r="G202" s="54">
        <v>613</v>
      </c>
      <c r="H202" s="22"/>
      <c r="I202" s="22"/>
      <c r="J202" s="22"/>
      <c r="K202" s="22"/>
      <c r="L202" s="22"/>
      <c r="M202" s="42"/>
      <c r="N202" s="57" t="s">
        <v>496</v>
      </c>
      <c r="O202" s="57"/>
      <c r="P202" s="22" t="s">
        <v>27</v>
      </c>
      <c r="Q202" s="22">
        <v>5.5</v>
      </c>
      <c r="R202" s="22">
        <v>3.5</v>
      </c>
      <c r="S202" s="22" t="s">
        <v>30</v>
      </c>
      <c r="T202" s="26" t="s">
        <v>408</v>
      </c>
      <c r="U202" s="27" t="s">
        <v>277</v>
      </c>
    </row>
    <row r="203" spans="1:21" ht="18.75" customHeight="1">
      <c r="A203">
        <v>192</v>
      </c>
      <c r="B203" s="128">
        <v>359</v>
      </c>
      <c r="C203" s="22" t="s">
        <v>58</v>
      </c>
      <c r="D203" s="58" t="s">
        <v>17</v>
      </c>
      <c r="E203" s="56">
        <v>53</v>
      </c>
      <c r="F203" s="56" t="s">
        <v>18</v>
      </c>
      <c r="G203" s="54">
        <v>613</v>
      </c>
      <c r="H203" s="22"/>
      <c r="I203" s="22"/>
      <c r="J203" s="22"/>
      <c r="K203" s="22"/>
      <c r="L203" s="42"/>
      <c r="M203" s="22"/>
      <c r="N203" s="57" t="s">
        <v>488</v>
      </c>
      <c r="O203" s="57"/>
      <c r="P203" s="22" t="s">
        <v>27</v>
      </c>
      <c r="Q203" s="22">
        <v>5.5</v>
      </c>
      <c r="R203" s="22">
        <v>3.5</v>
      </c>
      <c r="S203" s="22" t="s">
        <v>30</v>
      </c>
      <c r="T203" s="26" t="s">
        <v>408</v>
      </c>
      <c r="U203" s="27" t="s">
        <v>277</v>
      </c>
    </row>
    <row r="204" spans="1:21" ht="18.75" customHeight="1">
      <c r="A204">
        <v>193</v>
      </c>
      <c r="B204" s="128">
        <v>358</v>
      </c>
      <c r="C204" s="22" t="s">
        <v>58</v>
      </c>
      <c r="D204" s="58" t="s">
        <v>17</v>
      </c>
      <c r="E204" s="56">
        <v>53</v>
      </c>
      <c r="F204" s="56" t="s">
        <v>18</v>
      </c>
      <c r="G204" s="54">
        <v>742</v>
      </c>
      <c r="H204" s="22"/>
      <c r="I204" s="22"/>
      <c r="J204" s="22"/>
      <c r="K204" s="22"/>
      <c r="L204" s="22"/>
      <c r="M204" s="42"/>
      <c r="N204" s="57" t="s">
        <v>496</v>
      </c>
      <c r="O204" s="57"/>
      <c r="P204" s="22" t="s">
        <v>27</v>
      </c>
      <c r="Q204" s="22">
        <v>5.5</v>
      </c>
      <c r="R204" s="22">
        <v>3.5</v>
      </c>
      <c r="S204" s="22" t="s">
        <v>30</v>
      </c>
      <c r="T204" s="26" t="s">
        <v>408</v>
      </c>
      <c r="U204" s="27" t="s">
        <v>277</v>
      </c>
    </row>
    <row r="205" spans="1:21" ht="18.75" customHeight="1">
      <c r="A205">
        <v>194</v>
      </c>
      <c r="B205" s="128">
        <v>358</v>
      </c>
      <c r="C205" s="22" t="s">
        <v>58</v>
      </c>
      <c r="D205" s="58" t="s">
        <v>17</v>
      </c>
      <c r="E205" s="56">
        <v>53</v>
      </c>
      <c r="F205" s="56" t="s">
        <v>18</v>
      </c>
      <c r="G205" s="54">
        <v>742</v>
      </c>
      <c r="H205" s="22"/>
      <c r="I205" s="22"/>
      <c r="J205" s="22"/>
      <c r="K205" s="22"/>
      <c r="L205" s="42"/>
      <c r="M205" s="22"/>
      <c r="N205" s="57" t="s">
        <v>488</v>
      </c>
      <c r="O205" s="57"/>
      <c r="P205" s="22" t="s">
        <v>27</v>
      </c>
      <c r="Q205" s="22">
        <v>5.5</v>
      </c>
      <c r="R205" s="22">
        <v>3.5</v>
      </c>
      <c r="S205" s="22" t="s">
        <v>30</v>
      </c>
      <c r="T205" s="26" t="s">
        <v>408</v>
      </c>
      <c r="U205" s="27" t="s">
        <v>277</v>
      </c>
    </row>
    <row r="206" spans="1:21" ht="18.75" customHeight="1">
      <c r="A206">
        <v>195</v>
      </c>
      <c r="B206" s="22">
        <v>357</v>
      </c>
      <c r="C206" s="22" t="s">
        <v>174</v>
      </c>
      <c r="D206" s="58" t="s">
        <v>17</v>
      </c>
      <c r="E206" s="56">
        <v>53</v>
      </c>
      <c r="F206" s="56" t="s">
        <v>18</v>
      </c>
      <c r="G206" s="54">
        <v>838</v>
      </c>
      <c r="H206" s="22"/>
      <c r="I206" s="22"/>
      <c r="J206" s="22"/>
      <c r="K206" s="22"/>
      <c r="L206" s="42"/>
      <c r="M206" s="22"/>
      <c r="N206" s="57" t="s">
        <v>488</v>
      </c>
      <c r="O206" s="57"/>
      <c r="P206" s="22" t="s">
        <v>27</v>
      </c>
      <c r="Q206" s="22">
        <v>1.5</v>
      </c>
      <c r="R206" s="22">
        <v>1.5</v>
      </c>
      <c r="S206" s="22" t="s">
        <v>26</v>
      </c>
      <c r="T206" s="26" t="s">
        <v>408</v>
      </c>
      <c r="U206" s="27" t="s">
        <v>277</v>
      </c>
    </row>
    <row r="207" spans="1:21">
      <c r="A207">
        <v>196</v>
      </c>
      <c r="B207" s="22">
        <v>356</v>
      </c>
      <c r="C207" s="22" t="s">
        <v>173</v>
      </c>
      <c r="D207" s="58" t="s">
        <v>17</v>
      </c>
      <c r="E207" s="56">
        <v>53</v>
      </c>
      <c r="F207" s="56" t="s">
        <v>18</v>
      </c>
      <c r="G207" s="54">
        <v>880</v>
      </c>
      <c r="H207" s="22"/>
      <c r="I207" s="22"/>
      <c r="J207" s="22"/>
      <c r="K207" s="22"/>
      <c r="L207" s="42"/>
      <c r="M207" s="22"/>
      <c r="N207" s="26" t="s">
        <v>488</v>
      </c>
      <c r="O207" s="22"/>
      <c r="P207" s="22"/>
      <c r="Q207" s="22"/>
      <c r="R207" s="22"/>
      <c r="S207" s="22"/>
      <c r="T207" s="26" t="s">
        <v>408</v>
      </c>
      <c r="U207" s="27" t="s">
        <v>277</v>
      </c>
    </row>
    <row r="208" spans="1:21" s="35" customFormat="1" ht="18.75" customHeight="1">
      <c r="A208">
        <v>197</v>
      </c>
      <c r="B208" s="128">
        <v>355</v>
      </c>
      <c r="C208" s="40" t="s">
        <v>454</v>
      </c>
      <c r="D208" s="60" t="s">
        <v>17</v>
      </c>
      <c r="E208" s="60">
        <v>53</v>
      </c>
      <c r="F208" s="60" t="s">
        <v>18</v>
      </c>
      <c r="G208" s="59">
        <v>926</v>
      </c>
      <c r="H208" s="40" t="s">
        <v>17</v>
      </c>
      <c r="I208" s="33">
        <v>53</v>
      </c>
      <c r="J208" s="40" t="s">
        <v>18</v>
      </c>
      <c r="K208" s="33">
        <v>820</v>
      </c>
      <c r="L208" s="39"/>
      <c r="M208" s="33"/>
      <c r="N208" s="40" t="s">
        <v>488</v>
      </c>
      <c r="O208" s="40"/>
      <c r="P208" s="33" t="s">
        <v>27</v>
      </c>
      <c r="Q208" s="33">
        <v>3.5</v>
      </c>
      <c r="R208" s="33">
        <v>2.5</v>
      </c>
      <c r="S208" s="33" t="s">
        <v>30</v>
      </c>
      <c r="T208" s="40" t="s">
        <v>408</v>
      </c>
      <c r="U208" s="147" t="s">
        <v>277</v>
      </c>
    </row>
    <row r="209" spans="1:21">
      <c r="A209">
        <v>198</v>
      </c>
      <c r="B209" s="128">
        <v>355</v>
      </c>
      <c r="C209" s="22" t="s">
        <v>172</v>
      </c>
      <c r="D209" s="56" t="s">
        <v>17</v>
      </c>
      <c r="E209" s="56">
        <v>53</v>
      </c>
      <c r="F209" s="56" t="s">
        <v>18</v>
      </c>
      <c r="G209" s="54">
        <v>926</v>
      </c>
      <c r="H209" s="22"/>
      <c r="I209" s="22"/>
      <c r="J209" s="22"/>
      <c r="K209" s="22"/>
      <c r="L209" s="22"/>
      <c r="M209" s="42"/>
      <c r="N209" s="26" t="s">
        <v>496</v>
      </c>
      <c r="O209" s="22"/>
      <c r="P209" s="22"/>
      <c r="Q209" s="22"/>
      <c r="R209" s="22"/>
      <c r="S209" s="22"/>
      <c r="T209" s="26" t="s">
        <v>408</v>
      </c>
      <c r="U209" s="27" t="s">
        <v>277</v>
      </c>
    </row>
    <row r="210" spans="1:21">
      <c r="A210">
        <v>199</v>
      </c>
      <c r="B210" s="22">
        <v>354</v>
      </c>
      <c r="C210" s="22" t="s">
        <v>171</v>
      </c>
      <c r="D210" s="55" t="s">
        <v>17</v>
      </c>
      <c r="E210" s="56">
        <v>54</v>
      </c>
      <c r="F210" s="56" t="s">
        <v>18</v>
      </c>
      <c r="G210" s="54">
        <v>100</v>
      </c>
      <c r="H210" s="22" t="s">
        <v>17</v>
      </c>
      <c r="I210" s="22">
        <v>53</v>
      </c>
      <c r="J210" s="22" t="s">
        <v>18</v>
      </c>
      <c r="K210" s="22">
        <v>730</v>
      </c>
      <c r="L210" s="22"/>
      <c r="M210" s="22"/>
      <c r="N210" s="22"/>
      <c r="O210" s="22"/>
      <c r="P210" s="22"/>
      <c r="Q210" s="22"/>
      <c r="R210" s="22"/>
      <c r="S210" s="26" t="s">
        <v>525</v>
      </c>
      <c r="T210" s="26" t="s">
        <v>409</v>
      </c>
      <c r="U210" s="27" t="s">
        <v>277</v>
      </c>
    </row>
    <row r="211" spans="1:21" s="35" customFormat="1" ht="18.75" customHeight="1">
      <c r="A211">
        <v>200</v>
      </c>
      <c r="B211" s="161">
        <v>353</v>
      </c>
      <c r="C211" s="40" t="s">
        <v>455</v>
      </c>
      <c r="D211" s="60" t="s">
        <v>17</v>
      </c>
      <c r="E211" s="60">
        <v>54</v>
      </c>
      <c r="F211" s="60" t="s">
        <v>18</v>
      </c>
      <c r="G211" s="59">
        <v>272</v>
      </c>
      <c r="H211" s="40" t="s">
        <v>17</v>
      </c>
      <c r="I211" s="33">
        <v>53</v>
      </c>
      <c r="J211" s="40" t="s">
        <v>18</v>
      </c>
      <c r="K211" s="33">
        <v>942</v>
      </c>
      <c r="L211" s="33"/>
      <c r="M211" s="39"/>
      <c r="N211" s="40" t="s">
        <v>496</v>
      </c>
      <c r="O211" s="40"/>
      <c r="P211" s="33" t="s">
        <v>27</v>
      </c>
      <c r="Q211" s="33">
        <v>2.5</v>
      </c>
      <c r="R211" s="33">
        <v>1.5</v>
      </c>
      <c r="S211" s="33" t="s">
        <v>30</v>
      </c>
      <c r="T211" s="40" t="s">
        <v>409</v>
      </c>
      <c r="U211" s="147" t="s">
        <v>277</v>
      </c>
    </row>
    <row r="212" spans="1:21" s="35" customFormat="1" ht="18.75" customHeight="1">
      <c r="A212">
        <v>201</v>
      </c>
      <c r="B212" s="161">
        <v>353</v>
      </c>
      <c r="C212" s="40" t="s">
        <v>455</v>
      </c>
      <c r="D212" s="60" t="s">
        <v>17</v>
      </c>
      <c r="E212" s="60">
        <v>54</v>
      </c>
      <c r="F212" s="60" t="s">
        <v>18</v>
      </c>
      <c r="G212" s="60">
        <v>272</v>
      </c>
      <c r="H212" s="40" t="s">
        <v>17</v>
      </c>
      <c r="I212" s="40">
        <v>53</v>
      </c>
      <c r="J212" s="40" t="s">
        <v>18</v>
      </c>
      <c r="K212" s="40">
        <v>942</v>
      </c>
      <c r="L212" s="39"/>
      <c r="M212" s="33"/>
      <c r="N212" s="40" t="s">
        <v>488</v>
      </c>
      <c r="O212" s="40"/>
      <c r="P212" s="33" t="s">
        <v>27</v>
      </c>
      <c r="Q212" s="33">
        <v>2.5</v>
      </c>
      <c r="R212" s="33">
        <v>1.5</v>
      </c>
      <c r="S212" s="33" t="s">
        <v>48</v>
      </c>
      <c r="T212" s="40" t="s">
        <v>409</v>
      </c>
      <c r="U212" s="147" t="s">
        <v>277</v>
      </c>
    </row>
    <row r="213" spans="1:21">
      <c r="A213">
        <v>202</v>
      </c>
      <c r="B213" s="128">
        <v>352</v>
      </c>
      <c r="C213" s="22" t="s">
        <v>169</v>
      </c>
      <c r="D213" s="56" t="s">
        <v>17</v>
      </c>
      <c r="E213" s="56">
        <v>54</v>
      </c>
      <c r="F213" s="56" t="s">
        <v>18</v>
      </c>
      <c r="G213" s="56">
        <v>328</v>
      </c>
      <c r="H213" s="22"/>
      <c r="I213" s="22"/>
      <c r="J213" s="22"/>
      <c r="K213" s="22"/>
      <c r="L213" s="22"/>
      <c r="M213" s="42"/>
      <c r="N213" s="26" t="s">
        <v>496</v>
      </c>
      <c r="O213" s="22"/>
      <c r="P213" s="22"/>
      <c r="Q213" s="22"/>
      <c r="R213" s="22"/>
      <c r="S213" s="26" t="s">
        <v>882</v>
      </c>
      <c r="T213" s="26" t="s">
        <v>409</v>
      </c>
      <c r="U213" s="27" t="s">
        <v>277</v>
      </c>
    </row>
    <row r="214" spans="1:21">
      <c r="A214">
        <v>203</v>
      </c>
      <c r="B214" s="128">
        <v>352</v>
      </c>
      <c r="C214" s="22" t="s">
        <v>170</v>
      </c>
      <c r="D214" s="56" t="s">
        <v>17</v>
      </c>
      <c r="E214" s="56">
        <v>54</v>
      </c>
      <c r="F214" s="56" t="s">
        <v>18</v>
      </c>
      <c r="G214" s="56">
        <v>328</v>
      </c>
      <c r="H214" s="22"/>
      <c r="I214" s="22"/>
      <c r="J214" s="22"/>
      <c r="K214" s="22"/>
      <c r="L214" s="42"/>
      <c r="M214" s="22"/>
      <c r="N214" s="26" t="s">
        <v>488</v>
      </c>
      <c r="O214" s="22"/>
      <c r="P214" s="22"/>
      <c r="Q214" s="22"/>
      <c r="R214" s="22"/>
      <c r="S214" s="22"/>
      <c r="T214" s="26" t="s">
        <v>409</v>
      </c>
      <c r="U214" s="27" t="s">
        <v>277</v>
      </c>
    </row>
    <row r="215" spans="1:21" s="25" customFormat="1" ht="18.75" customHeight="1">
      <c r="A215" s="25">
        <v>204</v>
      </c>
      <c r="B215" s="128">
        <v>352</v>
      </c>
      <c r="C215" s="26" t="s">
        <v>937</v>
      </c>
      <c r="D215" s="54" t="s">
        <v>17</v>
      </c>
      <c r="E215" s="54">
        <v>54</v>
      </c>
      <c r="F215" s="54" t="s">
        <v>18</v>
      </c>
      <c r="G215" s="54">
        <v>328</v>
      </c>
      <c r="H215" s="22"/>
      <c r="I215" s="22"/>
      <c r="J215" s="22"/>
      <c r="K215" s="22"/>
      <c r="L215" s="34"/>
      <c r="M215" s="22"/>
      <c r="N215" s="26" t="s">
        <v>488</v>
      </c>
      <c r="O215" s="26"/>
      <c r="P215" s="22" t="s">
        <v>27</v>
      </c>
      <c r="Q215" s="22">
        <v>3.5</v>
      </c>
      <c r="R215" s="22">
        <v>2.5</v>
      </c>
      <c r="S215" s="22" t="s">
        <v>30</v>
      </c>
      <c r="T215" s="26" t="s">
        <v>409</v>
      </c>
      <c r="U215" s="27" t="s">
        <v>277</v>
      </c>
    </row>
    <row r="216" spans="1:21" s="25" customFormat="1" ht="18.75" customHeight="1">
      <c r="A216" s="25">
        <v>205</v>
      </c>
      <c r="B216" s="22">
        <v>351</v>
      </c>
      <c r="C216" s="22" t="s">
        <v>165</v>
      </c>
      <c r="D216" s="54" t="s">
        <v>17</v>
      </c>
      <c r="E216" s="54">
        <v>54</v>
      </c>
      <c r="F216" s="54" t="s">
        <v>18</v>
      </c>
      <c r="G216" s="54">
        <v>407</v>
      </c>
      <c r="H216" s="22"/>
      <c r="I216" s="22"/>
      <c r="J216" s="22"/>
      <c r="K216" s="22"/>
      <c r="L216" s="22"/>
      <c r="M216" s="34"/>
      <c r="N216" s="26" t="s">
        <v>496</v>
      </c>
      <c r="O216" s="26"/>
      <c r="P216" s="22" t="s">
        <v>27</v>
      </c>
      <c r="Q216" s="22">
        <v>5.5</v>
      </c>
      <c r="R216" s="22">
        <v>3.5</v>
      </c>
      <c r="S216" s="22" t="s">
        <v>30</v>
      </c>
      <c r="T216" s="26" t="s">
        <v>409</v>
      </c>
      <c r="U216" s="27" t="s">
        <v>277</v>
      </c>
    </row>
    <row r="217" spans="1:21">
      <c r="A217">
        <v>206</v>
      </c>
      <c r="B217" s="22">
        <v>350</v>
      </c>
      <c r="C217" s="22" t="s">
        <v>168</v>
      </c>
      <c r="D217" s="56" t="s">
        <v>17</v>
      </c>
      <c r="E217" s="56">
        <v>54</v>
      </c>
      <c r="F217" s="56" t="s">
        <v>18</v>
      </c>
      <c r="G217" s="56">
        <v>855</v>
      </c>
      <c r="H217" s="22"/>
      <c r="I217" s="22"/>
      <c r="J217" s="22"/>
      <c r="K217" s="22"/>
      <c r="L217" s="22"/>
      <c r="M217" s="42"/>
      <c r="N217" s="26" t="s">
        <v>496</v>
      </c>
      <c r="O217" s="22"/>
      <c r="P217" s="22"/>
      <c r="Q217" s="22"/>
      <c r="R217" s="22"/>
      <c r="S217" s="26" t="s">
        <v>882</v>
      </c>
      <c r="T217" s="26" t="s">
        <v>409</v>
      </c>
      <c r="U217" s="27" t="s">
        <v>277</v>
      </c>
    </row>
    <row r="218" spans="1:21" ht="18.75" customHeight="1">
      <c r="A218">
        <v>207</v>
      </c>
      <c r="B218" s="22">
        <v>349</v>
      </c>
      <c r="C218" s="22" t="s">
        <v>47</v>
      </c>
      <c r="D218" s="56" t="s">
        <v>17</v>
      </c>
      <c r="E218" s="56">
        <v>54</v>
      </c>
      <c r="F218" s="56" t="s">
        <v>18</v>
      </c>
      <c r="G218" s="56">
        <v>880</v>
      </c>
      <c r="H218" s="22"/>
      <c r="I218" s="22"/>
      <c r="J218" s="22"/>
      <c r="K218" s="22"/>
      <c r="L218" s="22"/>
      <c r="M218" s="42"/>
      <c r="N218" s="26" t="s">
        <v>496</v>
      </c>
      <c r="O218" s="26"/>
      <c r="P218" s="22" t="s">
        <v>27</v>
      </c>
      <c r="Q218" s="22">
        <v>1.5</v>
      </c>
      <c r="R218" s="22">
        <v>0.5</v>
      </c>
      <c r="S218" s="22" t="s">
        <v>48</v>
      </c>
      <c r="T218" s="26" t="s">
        <v>409</v>
      </c>
      <c r="U218" s="27" t="s">
        <v>277</v>
      </c>
    </row>
    <row r="219" spans="1:21" s="35" customFormat="1" ht="18.75" customHeight="1">
      <c r="A219">
        <v>208</v>
      </c>
      <c r="B219" s="128">
        <v>348</v>
      </c>
      <c r="C219" s="40" t="s">
        <v>456</v>
      </c>
      <c r="D219" s="60" t="s">
        <v>17</v>
      </c>
      <c r="E219" s="59">
        <v>55</v>
      </c>
      <c r="F219" s="60" t="s">
        <v>18</v>
      </c>
      <c r="G219" s="59">
        <v>561</v>
      </c>
      <c r="H219" s="40" t="s">
        <v>17</v>
      </c>
      <c r="I219" s="33">
        <v>56</v>
      </c>
      <c r="J219" s="40" t="s">
        <v>18</v>
      </c>
      <c r="K219" s="33">
        <v>154</v>
      </c>
      <c r="L219" s="33"/>
      <c r="M219" s="39"/>
      <c r="N219" s="40" t="s">
        <v>496</v>
      </c>
      <c r="O219" s="40"/>
      <c r="P219" s="33" t="s">
        <v>27</v>
      </c>
      <c r="Q219" s="33">
        <v>2</v>
      </c>
      <c r="R219" s="33">
        <v>1.5</v>
      </c>
      <c r="S219" s="33" t="s">
        <v>48</v>
      </c>
      <c r="T219" s="40" t="s">
        <v>409</v>
      </c>
      <c r="U219" s="147" t="s">
        <v>277</v>
      </c>
    </row>
    <row r="220" spans="1:21" s="130" customFormat="1" ht="18.75" customHeight="1">
      <c r="A220">
        <v>209</v>
      </c>
      <c r="B220" s="162">
        <v>348</v>
      </c>
      <c r="C220" s="144" t="s">
        <v>77</v>
      </c>
      <c r="D220" s="139" t="s">
        <v>17</v>
      </c>
      <c r="E220" s="100">
        <v>55</v>
      </c>
      <c r="F220" s="139" t="s">
        <v>18</v>
      </c>
      <c r="G220" s="139">
        <v>566</v>
      </c>
      <c r="H220" s="144"/>
      <c r="I220" s="144"/>
      <c r="J220" s="144"/>
      <c r="K220" s="144"/>
      <c r="L220" s="129"/>
      <c r="M220" s="144"/>
      <c r="N220" s="145" t="s">
        <v>488</v>
      </c>
      <c r="O220" s="145"/>
      <c r="P220" s="144" t="s">
        <v>27</v>
      </c>
      <c r="Q220" s="144">
        <v>2.5</v>
      </c>
      <c r="R220" s="144">
        <v>1.5</v>
      </c>
      <c r="S220" s="144" t="s">
        <v>30</v>
      </c>
      <c r="T220" s="145" t="s">
        <v>409</v>
      </c>
      <c r="U220" s="146" t="s">
        <v>935</v>
      </c>
    </row>
    <row r="221" spans="1:21" ht="18.75" customHeight="1">
      <c r="A221">
        <v>210</v>
      </c>
      <c r="B221" s="22">
        <v>347</v>
      </c>
      <c r="C221" s="22" t="s">
        <v>167</v>
      </c>
      <c r="D221" s="56" t="s">
        <v>17</v>
      </c>
      <c r="E221" s="55">
        <v>56</v>
      </c>
      <c r="F221" s="56" t="s">
        <v>18</v>
      </c>
      <c r="G221" s="58">
        <v>210</v>
      </c>
      <c r="H221" s="22"/>
      <c r="I221" s="22"/>
      <c r="J221" s="22"/>
      <c r="K221" s="22"/>
      <c r="L221" s="22"/>
      <c r="M221" s="42"/>
      <c r="N221" s="26" t="s">
        <v>496</v>
      </c>
      <c r="O221" s="26"/>
      <c r="P221" s="22" t="s">
        <v>27</v>
      </c>
      <c r="Q221" s="22">
        <v>5.5</v>
      </c>
      <c r="R221" s="22">
        <v>3.5</v>
      </c>
      <c r="S221" s="22" t="s">
        <v>48</v>
      </c>
      <c r="T221" s="26" t="s">
        <v>410</v>
      </c>
      <c r="U221" s="27" t="s">
        <v>277</v>
      </c>
    </row>
    <row r="222" spans="1:21">
      <c r="A222">
        <v>211</v>
      </c>
      <c r="B222" s="22">
        <v>346</v>
      </c>
      <c r="C222" s="22" t="s">
        <v>166</v>
      </c>
      <c r="D222" s="56" t="s">
        <v>17</v>
      </c>
      <c r="E222" s="58">
        <v>56</v>
      </c>
      <c r="F222" s="56" t="s">
        <v>18</v>
      </c>
      <c r="G222" s="58">
        <v>359</v>
      </c>
      <c r="H222" s="22"/>
      <c r="I222" s="22"/>
      <c r="J222" s="22"/>
      <c r="K222" s="22"/>
      <c r="L222" s="42"/>
      <c r="M222" s="22"/>
      <c r="N222" s="26" t="s">
        <v>488</v>
      </c>
      <c r="O222" s="22"/>
      <c r="P222" s="22"/>
      <c r="Q222" s="22"/>
      <c r="R222" s="22"/>
      <c r="S222" s="22"/>
      <c r="T222" s="26" t="s">
        <v>410</v>
      </c>
      <c r="U222" s="27" t="s">
        <v>277</v>
      </c>
    </row>
    <row r="223" spans="1:21" ht="18.75" customHeight="1">
      <c r="A223">
        <v>212</v>
      </c>
      <c r="B223" s="22">
        <v>345</v>
      </c>
      <c r="C223" s="22" t="s">
        <v>165</v>
      </c>
      <c r="D223" s="56" t="s">
        <v>17</v>
      </c>
      <c r="E223" s="58">
        <v>56</v>
      </c>
      <c r="F223" s="56" t="s">
        <v>18</v>
      </c>
      <c r="G223" s="58">
        <v>384</v>
      </c>
      <c r="H223" s="22"/>
      <c r="I223" s="22"/>
      <c r="J223" s="22"/>
      <c r="K223" s="22"/>
      <c r="L223" s="22"/>
      <c r="M223" s="42"/>
      <c r="N223" s="26" t="s">
        <v>496</v>
      </c>
      <c r="O223" s="26"/>
      <c r="P223" s="22" t="s">
        <v>27</v>
      </c>
      <c r="Q223" s="22">
        <v>5.5</v>
      </c>
      <c r="R223" s="22">
        <v>3.5</v>
      </c>
      <c r="S223" s="22" t="s">
        <v>30</v>
      </c>
      <c r="T223" s="26" t="s">
        <v>410</v>
      </c>
      <c r="U223" s="27" t="s">
        <v>277</v>
      </c>
    </row>
    <row r="224" spans="1:21">
      <c r="A224">
        <v>213</v>
      </c>
      <c r="B224" s="22">
        <v>344</v>
      </c>
      <c r="C224" s="22" t="s">
        <v>164</v>
      </c>
      <c r="D224" s="56" t="s">
        <v>17</v>
      </c>
      <c r="E224" s="58">
        <v>57</v>
      </c>
      <c r="F224" s="56" t="s">
        <v>18</v>
      </c>
      <c r="G224" s="58">
        <v>79</v>
      </c>
      <c r="H224" s="22"/>
      <c r="I224" s="22"/>
      <c r="J224" s="22"/>
      <c r="K224" s="22"/>
      <c r="L224" s="22"/>
      <c r="M224" s="42"/>
      <c r="N224" s="26" t="s">
        <v>496</v>
      </c>
      <c r="O224" s="22"/>
      <c r="P224" s="22"/>
      <c r="Q224" s="22"/>
      <c r="R224" s="22"/>
      <c r="S224" s="26" t="s">
        <v>882</v>
      </c>
      <c r="T224" s="26" t="s">
        <v>410</v>
      </c>
      <c r="U224" s="27" t="s">
        <v>277</v>
      </c>
    </row>
    <row r="225" spans="1:21" ht="18.75" customHeight="1">
      <c r="A225">
        <v>214</v>
      </c>
      <c r="B225" s="22">
        <v>343</v>
      </c>
      <c r="C225" s="22" t="s">
        <v>163</v>
      </c>
      <c r="D225" s="56" t="s">
        <v>17</v>
      </c>
      <c r="E225" s="58">
        <v>57</v>
      </c>
      <c r="F225" s="56" t="s">
        <v>18</v>
      </c>
      <c r="G225" s="58">
        <v>165</v>
      </c>
      <c r="H225" s="22"/>
      <c r="I225" s="22"/>
      <c r="J225" s="22"/>
      <c r="K225" s="22"/>
      <c r="L225" s="42"/>
      <c r="M225" s="22"/>
      <c r="N225" s="26" t="s">
        <v>488</v>
      </c>
      <c r="O225" s="26"/>
      <c r="P225" s="22" t="s">
        <v>27</v>
      </c>
      <c r="Q225" s="22">
        <v>7.5</v>
      </c>
      <c r="R225" s="22">
        <v>5.5</v>
      </c>
      <c r="S225" s="22" t="s">
        <v>30</v>
      </c>
      <c r="T225" s="26" t="s">
        <v>410</v>
      </c>
      <c r="U225" s="27" t="s">
        <v>277</v>
      </c>
    </row>
    <row r="226" spans="1:21" s="25" customFormat="1" ht="18.75" customHeight="1">
      <c r="A226" s="25">
        <v>215</v>
      </c>
      <c r="B226" s="22">
        <v>342</v>
      </c>
      <c r="C226" s="22" t="s">
        <v>162</v>
      </c>
      <c r="D226" s="54" t="s">
        <v>17</v>
      </c>
      <c r="E226" s="58">
        <v>57</v>
      </c>
      <c r="F226" s="54" t="s">
        <v>18</v>
      </c>
      <c r="G226" s="58">
        <v>211</v>
      </c>
      <c r="H226" s="22"/>
      <c r="I226" s="22"/>
      <c r="J226" s="22"/>
      <c r="K226" s="22"/>
      <c r="L226" s="22"/>
      <c r="M226" s="34"/>
      <c r="N226" s="26" t="s">
        <v>496</v>
      </c>
      <c r="O226" s="26"/>
      <c r="P226" s="22" t="s">
        <v>27</v>
      </c>
      <c r="Q226" s="22">
        <v>2.5</v>
      </c>
      <c r="R226" s="22">
        <v>1.5</v>
      </c>
      <c r="S226" s="22" t="s">
        <v>26</v>
      </c>
      <c r="T226" s="26" t="s">
        <v>410</v>
      </c>
      <c r="U226" s="27" t="s">
        <v>277</v>
      </c>
    </row>
    <row r="227" spans="1:21" s="130" customFormat="1" ht="18.75" customHeight="1">
      <c r="A227" s="130">
        <v>216</v>
      </c>
      <c r="B227" s="162">
        <v>341</v>
      </c>
      <c r="C227" s="145" t="s">
        <v>47</v>
      </c>
      <c r="D227" s="139" t="s">
        <v>17</v>
      </c>
      <c r="E227" s="100">
        <v>57</v>
      </c>
      <c r="F227" s="139" t="s">
        <v>18</v>
      </c>
      <c r="G227" s="100">
        <v>432</v>
      </c>
      <c r="H227" s="144"/>
      <c r="I227" s="144"/>
      <c r="J227" s="144"/>
      <c r="K227" s="144"/>
      <c r="L227" s="144"/>
      <c r="M227" s="129"/>
      <c r="N227" s="145" t="s">
        <v>496</v>
      </c>
      <c r="O227" s="145"/>
      <c r="P227" s="144" t="s">
        <v>27</v>
      </c>
      <c r="Q227" s="144">
        <v>2</v>
      </c>
      <c r="R227" s="144">
        <v>1</v>
      </c>
      <c r="S227" s="144" t="s">
        <v>48</v>
      </c>
      <c r="T227" s="145" t="s">
        <v>410</v>
      </c>
      <c r="U227" s="146" t="s">
        <v>935</v>
      </c>
    </row>
    <row r="228" spans="1:21" s="130" customFormat="1" ht="18.75" customHeight="1">
      <c r="A228" s="130">
        <v>217</v>
      </c>
      <c r="B228" s="162">
        <v>341</v>
      </c>
      <c r="C228" s="145" t="s">
        <v>47</v>
      </c>
      <c r="D228" s="139" t="s">
        <v>17</v>
      </c>
      <c r="E228" s="100">
        <v>57</v>
      </c>
      <c r="F228" s="139" t="s">
        <v>18</v>
      </c>
      <c r="G228" s="100">
        <v>432</v>
      </c>
      <c r="H228" s="144"/>
      <c r="I228" s="144"/>
      <c r="J228" s="144"/>
      <c r="K228" s="144"/>
      <c r="L228" s="129"/>
      <c r="M228" s="144"/>
      <c r="N228" s="145" t="s">
        <v>488</v>
      </c>
      <c r="O228" s="145"/>
      <c r="P228" s="144" t="s">
        <v>27</v>
      </c>
      <c r="Q228" s="144">
        <v>2</v>
      </c>
      <c r="R228" s="144">
        <v>1</v>
      </c>
      <c r="S228" s="144" t="s">
        <v>48</v>
      </c>
      <c r="T228" s="145" t="s">
        <v>410</v>
      </c>
      <c r="U228" s="146" t="s">
        <v>935</v>
      </c>
    </row>
    <row r="229" spans="1:21" ht="18.75" customHeight="1">
      <c r="A229">
        <v>218</v>
      </c>
      <c r="B229" s="22">
        <v>340</v>
      </c>
      <c r="C229" s="22" t="s">
        <v>47</v>
      </c>
      <c r="D229" s="56" t="s">
        <v>17</v>
      </c>
      <c r="E229" s="58">
        <v>57</v>
      </c>
      <c r="F229" s="56" t="s">
        <v>18</v>
      </c>
      <c r="G229" s="58">
        <v>488</v>
      </c>
      <c r="H229" s="22"/>
      <c r="I229" s="22"/>
      <c r="J229" s="22"/>
      <c r="K229" s="22"/>
      <c r="L229" s="22"/>
      <c r="M229" s="42"/>
      <c r="N229" s="26" t="s">
        <v>496</v>
      </c>
      <c r="O229" s="26"/>
      <c r="P229" s="22" t="s">
        <v>27</v>
      </c>
      <c r="Q229" s="22">
        <v>2.5</v>
      </c>
      <c r="R229" s="22">
        <v>1.5</v>
      </c>
      <c r="S229" s="22" t="s">
        <v>48</v>
      </c>
      <c r="T229" s="26" t="s">
        <v>410</v>
      </c>
      <c r="U229" s="27" t="s">
        <v>277</v>
      </c>
    </row>
    <row r="230" spans="1:21">
      <c r="A230">
        <v>219</v>
      </c>
      <c r="B230" s="22">
        <v>339</v>
      </c>
      <c r="C230" s="22" t="s">
        <v>161</v>
      </c>
      <c r="D230" s="56" t="s">
        <v>17</v>
      </c>
      <c r="E230" s="58">
        <v>57</v>
      </c>
      <c r="F230" s="56" t="s">
        <v>18</v>
      </c>
      <c r="G230" s="58">
        <v>680</v>
      </c>
      <c r="H230" s="22"/>
      <c r="I230" s="22"/>
      <c r="J230" s="22"/>
      <c r="K230" s="22"/>
      <c r="L230" s="42"/>
      <c r="M230" s="22"/>
      <c r="N230" s="26" t="s">
        <v>488</v>
      </c>
      <c r="O230" s="22"/>
      <c r="P230" s="22"/>
      <c r="Q230" s="22"/>
      <c r="R230" s="22"/>
      <c r="S230" s="22"/>
      <c r="T230" s="26" t="s">
        <v>410</v>
      </c>
      <c r="U230" s="27" t="s">
        <v>277</v>
      </c>
    </row>
    <row r="231" spans="1:21" ht="18.75" customHeight="1">
      <c r="A231">
        <v>220</v>
      </c>
      <c r="B231" s="22">
        <v>338</v>
      </c>
      <c r="C231" s="22" t="s">
        <v>160</v>
      </c>
      <c r="D231" s="56" t="s">
        <v>17</v>
      </c>
      <c r="E231" s="58">
        <v>57</v>
      </c>
      <c r="F231" s="56" t="s">
        <v>18</v>
      </c>
      <c r="G231" s="58">
        <v>745</v>
      </c>
      <c r="H231" s="22"/>
      <c r="I231" s="22"/>
      <c r="J231" s="22"/>
      <c r="K231" s="22"/>
      <c r="L231" s="22"/>
      <c r="M231" s="42"/>
      <c r="N231" s="26" t="s">
        <v>496</v>
      </c>
      <c r="O231" s="26"/>
      <c r="P231" s="22" t="s">
        <v>27</v>
      </c>
      <c r="Q231" s="22">
        <v>1</v>
      </c>
      <c r="R231" s="22">
        <v>0.5</v>
      </c>
      <c r="S231" s="22" t="s">
        <v>48</v>
      </c>
      <c r="T231" s="26" t="s">
        <v>410</v>
      </c>
      <c r="U231" s="27" t="s">
        <v>277</v>
      </c>
    </row>
    <row r="232" spans="1:21" ht="18.75" customHeight="1">
      <c r="A232">
        <v>221</v>
      </c>
      <c r="B232" s="22">
        <v>337</v>
      </c>
      <c r="C232" s="22" t="s">
        <v>159</v>
      </c>
      <c r="D232" s="56" t="s">
        <v>17</v>
      </c>
      <c r="E232" s="58">
        <v>57</v>
      </c>
      <c r="F232" s="56" t="s">
        <v>18</v>
      </c>
      <c r="G232" s="58">
        <v>990</v>
      </c>
      <c r="H232" s="22"/>
      <c r="I232" s="22"/>
      <c r="J232" s="22"/>
      <c r="K232" s="22"/>
      <c r="L232" s="22"/>
      <c r="M232" s="42"/>
      <c r="N232" s="26" t="s">
        <v>496</v>
      </c>
      <c r="O232" s="26"/>
      <c r="P232" s="22" t="s">
        <v>27</v>
      </c>
      <c r="Q232" s="22">
        <v>1</v>
      </c>
      <c r="R232" s="22">
        <v>0.5</v>
      </c>
      <c r="S232" s="22" t="s">
        <v>48</v>
      </c>
      <c r="T232" s="26" t="s">
        <v>410</v>
      </c>
      <c r="U232" s="27" t="s">
        <v>277</v>
      </c>
    </row>
    <row r="233" spans="1:21" s="25" customFormat="1" ht="18.75" customHeight="1">
      <c r="A233" s="25">
        <v>222</v>
      </c>
      <c r="B233" s="22">
        <v>336</v>
      </c>
      <c r="C233" s="22" t="s">
        <v>47</v>
      </c>
      <c r="D233" s="54" t="s">
        <v>17</v>
      </c>
      <c r="E233" s="58">
        <v>58</v>
      </c>
      <c r="F233" s="54" t="s">
        <v>18</v>
      </c>
      <c r="G233" s="58">
        <v>525</v>
      </c>
      <c r="H233" s="22"/>
      <c r="I233" s="22"/>
      <c r="J233" s="22"/>
      <c r="K233" s="22"/>
      <c r="L233" s="22"/>
      <c r="M233" s="34"/>
      <c r="N233" s="26" t="s">
        <v>496</v>
      </c>
      <c r="O233" s="26"/>
      <c r="P233" s="22" t="s">
        <v>27</v>
      </c>
      <c r="Q233" s="22">
        <v>3</v>
      </c>
      <c r="R233" s="22">
        <v>2.5</v>
      </c>
      <c r="S233" s="22" t="s">
        <v>48</v>
      </c>
      <c r="T233" s="26" t="s">
        <v>410</v>
      </c>
      <c r="U233" s="27" t="s">
        <v>277</v>
      </c>
    </row>
    <row r="234" spans="1:21">
      <c r="A234">
        <v>223</v>
      </c>
      <c r="B234" s="22">
        <v>335</v>
      </c>
      <c r="C234" s="22" t="s">
        <v>158</v>
      </c>
      <c r="D234" s="56" t="s">
        <v>17</v>
      </c>
      <c r="E234" s="58">
        <v>58</v>
      </c>
      <c r="F234" s="56" t="s">
        <v>18</v>
      </c>
      <c r="G234" s="58">
        <v>800</v>
      </c>
      <c r="H234" s="22"/>
      <c r="I234" s="22"/>
      <c r="J234" s="22"/>
      <c r="K234" s="22"/>
      <c r="L234" s="22"/>
      <c r="M234" s="42"/>
      <c r="N234" s="26" t="s">
        <v>496</v>
      </c>
      <c r="O234" s="22"/>
      <c r="P234" s="22"/>
      <c r="Q234" s="22"/>
      <c r="R234" s="22"/>
      <c r="S234" s="22"/>
      <c r="T234" s="26" t="s">
        <v>410</v>
      </c>
      <c r="U234" s="27" t="s">
        <v>277</v>
      </c>
    </row>
    <row r="235" spans="1:21" s="130" customFormat="1">
      <c r="A235">
        <v>224</v>
      </c>
      <c r="B235" s="144"/>
      <c r="C235" s="145" t="s">
        <v>938</v>
      </c>
      <c r="D235" s="139" t="s">
        <v>17</v>
      </c>
      <c r="E235" s="100">
        <v>59</v>
      </c>
      <c r="F235" s="139" t="s">
        <v>18</v>
      </c>
      <c r="G235" s="100">
        <v>525</v>
      </c>
      <c r="H235" s="144"/>
      <c r="I235" s="144"/>
      <c r="J235" s="144"/>
      <c r="K235" s="144"/>
      <c r="L235" s="129"/>
      <c r="M235" s="129"/>
      <c r="N235" s="145" t="s">
        <v>488</v>
      </c>
      <c r="O235" s="144"/>
      <c r="P235" s="144" t="s">
        <v>27</v>
      </c>
      <c r="Q235" s="144"/>
      <c r="R235" s="144"/>
      <c r="S235" s="144"/>
      <c r="T235" s="145" t="s">
        <v>410</v>
      </c>
      <c r="U235" s="146" t="s">
        <v>935</v>
      </c>
    </row>
    <row r="236" spans="1:21" s="130" customFormat="1" ht="18.75" customHeight="1">
      <c r="A236">
        <v>225</v>
      </c>
      <c r="B236" s="144">
        <v>334</v>
      </c>
      <c r="C236" s="144" t="s">
        <v>157</v>
      </c>
      <c r="D236" s="139" t="s">
        <v>17</v>
      </c>
      <c r="E236" s="100">
        <v>59</v>
      </c>
      <c r="F236" s="139" t="s">
        <v>18</v>
      </c>
      <c r="G236" s="100">
        <v>525</v>
      </c>
      <c r="H236" s="144"/>
      <c r="I236" s="144"/>
      <c r="J236" s="144"/>
      <c r="K236" s="144"/>
      <c r="L236" s="144"/>
      <c r="M236" s="129"/>
      <c r="N236" s="145" t="s">
        <v>496</v>
      </c>
      <c r="O236" s="145"/>
      <c r="P236" s="144" t="s">
        <v>27</v>
      </c>
      <c r="Q236" s="144">
        <v>2</v>
      </c>
      <c r="R236" s="144">
        <v>1</v>
      </c>
      <c r="S236" s="144" t="s">
        <v>26</v>
      </c>
      <c r="T236" s="145" t="s">
        <v>410</v>
      </c>
      <c r="U236" s="146" t="s">
        <v>935</v>
      </c>
    </row>
    <row r="237" spans="1:21" ht="18.75" customHeight="1">
      <c r="A237">
        <v>226</v>
      </c>
      <c r="B237" s="22">
        <v>333</v>
      </c>
      <c r="C237" s="22" t="s">
        <v>156</v>
      </c>
      <c r="D237" s="56" t="s">
        <v>17</v>
      </c>
      <c r="E237" s="58">
        <v>60</v>
      </c>
      <c r="F237" s="56" t="s">
        <v>18</v>
      </c>
      <c r="G237" s="58">
        <v>110</v>
      </c>
      <c r="H237" s="22"/>
      <c r="I237" s="22"/>
      <c r="J237" s="22"/>
      <c r="K237" s="22"/>
      <c r="L237" s="22"/>
      <c r="M237" s="42"/>
      <c r="N237" s="26" t="s">
        <v>496</v>
      </c>
      <c r="O237" s="26"/>
      <c r="P237" s="22" t="s">
        <v>27</v>
      </c>
      <c r="Q237" s="22">
        <v>2</v>
      </c>
      <c r="R237" s="22">
        <v>1</v>
      </c>
      <c r="S237" s="22" t="s">
        <v>26</v>
      </c>
      <c r="T237" s="26" t="s">
        <v>410</v>
      </c>
      <c r="U237" s="27" t="s">
        <v>277</v>
      </c>
    </row>
    <row r="238" spans="1:21">
      <c r="A238">
        <v>227</v>
      </c>
      <c r="B238" s="22">
        <v>332</v>
      </c>
      <c r="C238" s="22" t="s">
        <v>155</v>
      </c>
      <c r="D238" s="56" t="s">
        <v>17</v>
      </c>
      <c r="E238" s="58">
        <v>60</v>
      </c>
      <c r="F238" s="56" t="s">
        <v>18</v>
      </c>
      <c r="G238" s="58">
        <v>825</v>
      </c>
      <c r="H238" s="22"/>
      <c r="I238" s="22"/>
      <c r="J238" s="22"/>
      <c r="K238" s="22"/>
      <c r="L238" s="22"/>
      <c r="M238" s="42"/>
      <c r="N238" s="26" t="s">
        <v>496</v>
      </c>
      <c r="O238" s="22"/>
      <c r="P238" s="22"/>
      <c r="Q238" s="22"/>
      <c r="R238" s="22"/>
      <c r="S238" s="26" t="s">
        <v>882</v>
      </c>
      <c r="T238" s="26" t="s">
        <v>410</v>
      </c>
      <c r="U238" s="27" t="s">
        <v>277</v>
      </c>
    </row>
    <row r="239" spans="1:21">
      <c r="A239">
        <v>228</v>
      </c>
      <c r="B239" s="22">
        <v>331</v>
      </c>
      <c r="C239" s="22" t="s">
        <v>154</v>
      </c>
      <c r="D239" s="56" t="s">
        <v>17</v>
      </c>
      <c r="E239" s="58">
        <v>60</v>
      </c>
      <c r="F239" s="56" t="s">
        <v>18</v>
      </c>
      <c r="G239" s="58">
        <v>943</v>
      </c>
      <c r="H239" s="22" t="s">
        <v>17</v>
      </c>
      <c r="I239" s="22">
        <v>60</v>
      </c>
      <c r="J239" s="22" t="s">
        <v>18</v>
      </c>
      <c r="K239" s="22">
        <v>424</v>
      </c>
      <c r="L239" s="22"/>
      <c r="M239" s="22"/>
      <c r="N239" s="22"/>
      <c r="O239" s="22"/>
      <c r="P239" s="22"/>
      <c r="Q239" s="22"/>
      <c r="R239" s="22"/>
      <c r="S239" s="26" t="s">
        <v>525</v>
      </c>
      <c r="T239" s="26" t="s">
        <v>410</v>
      </c>
      <c r="U239" s="27" t="s">
        <v>277</v>
      </c>
    </row>
    <row r="240" spans="1:21" s="35" customFormat="1" ht="18.75" customHeight="1">
      <c r="A240">
        <v>229</v>
      </c>
      <c r="B240" s="33">
        <v>330</v>
      </c>
      <c r="C240" s="40" t="s">
        <v>457</v>
      </c>
      <c r="D240" s="60" t="s">
        <v>17</v>
      </c>
      <c r="E240" s="59">
        <v>61</v>
      </c>
      <c r="F240" s="60" t="s">
        <v>18</v>
      </c>
      <c r="G240" s="66" t="s">
        <v>501</v>
      </c>
      <c r="H240" s="40" t="s">
        <v>17</v>
      </c>
      <c r="I240" s="33">
        <v>60</v>
      </c>
      <c r="J240" s="40" t="s">
        <v>18</v>
      </c>
      <c r="K240" s="33">
        <v>550</v>
      </c>
      <c r="L240" s="39"/>
      <c r="M240" s="33"/>
      <c r="N240" s="40" t="s">
        <v>488</v>
      </c>
      <c r="O240" s="40"/>
      <c r="P240" s="33" t="s">
        <v>27</v>
      </c>
      <c r="Q240" s="33">
        <v>5</v>
      </c>
      <c r="R240" s="33">
        <v>2.5</v>
      </c>
      <c r="S240" s="33" t="s">
        <v>26</v>
      </c>
      <c r="T240" s="40" t="s">
        <v>410</v>
      </c>
      <c r="U240" s="147" t="s">
        <v>277</v>
      </c>
    </row>
    <row r="241" spans="1:21" ht="18.75" customHeight="1">
      <c r="A241">
        <v>230</v>
      </c>
      <c r="B241" s="23">
        <v>329</v>
      </c>
      <c r="C241" s="22" t="s">
        <v>153</v>
      </c>
      <c r="D241" s="56" t="s">
        <v>17</v>
      </c>
      <c r="E241" s="58">
        <v>61</v>
      </c>
      <c r="F241" s="56" t="s">
        <v>18</v>
      </c>
      <c r="G241" s="64" t="s">
        <v>502</v>
      </c>
      <c r="H241" s="22"/>
      <c r="I241" s="22"/>
      <c r="J241" s="22"/>
      <c r="K241" s="22"/>
      <c r="L241" s="22"/>
      <c r="M241" s="42"/>
      <c r="N241" s="26" t="s">
        <v>496</v>
      </c>
      <c r="O241" s="26"/>
      <c r="P241" s="22" t="s">
        <v>27</v>
      </c>
      <c r="Q241" s="22">
        <v>3.5</v>
      </c>
      <c r="R241" s="22">
        <v>2.5</v>
      </c>
      <c r="S241" s="22" t="s">
        <v>26</v>
      </c>
      <c r="T241" s="26" t="s">
        <v>410</v>
      </c>
      <c r="U241" s="27" t="s">
        <v>277</v>
      </c>
    </row>
    <row r="242" spans="1:21">
      <c r="A242">
        <v>231</v>
      </c>
      <c r="B242" s="23">
        <v>328</v>
      </c>
      <c r="C242" s="22" t="s">
        <v>152</v>
      </c>
      <c r="D242" s="56" t="s">
        <v>17</v>
      </c>
      <c r="E242" s="58">
        <v>61</v>
      </c>
      <c r="F242" s="56" t="s">
        <v>18</v>
      </c>
      <c r="G242" s="64" t="s">
        <v>503</v>
      </c>
      <c r="H242" s="22"/>
      <c r="I242" s="22"/>
      <c r="J242" s="22"/>
      <c r="K242" s="22"/>
      <c r="L242" s="42"/>
      <c r="M242" s="22"/>
      <c r="N242" s="26" t="s">
        <v>488</v>
      </c>
      <c r="O242" s="22"/>
      <c r="P242" s="22"/>
      <c r="Q242" s="22"/>
      <c r="R242" s="22"/>
      <c r="S242" s="22"/>
      <c r="T242" s="26" t="s">
        <v>410</v>
      </c>
      <c r="U242" s="27" t="s">
        <v>277</v>
      </c>
    </row>
    <row r="243" spans="1:21" ht="18.75" customHeight="1">
      <c r="A243">
        <v>232</v>
      </c>
      <c r="B243" s="22">
        <v>327</v>
      </c>
      <c r="C243" s="22" t="s">
        <v>151</v>
      </c>
      <c r="D243" s="56" t="s">
        <v>17</v>
      </c>
      <c r="E243" s="58">
        <v>61</v>
      </c>
      <c r="F243" s="56" t="s">
        <v>18</v>
      </c>
      <c r="G243" s="58">
        <v>313</v>
      </c>
      <c r="H243" s="22"/>
      <c r="I243" s="22"/>
      <c r="J243" s="22"/>
      <c r="K243" s="22"/>
      <c r="L243" s="22"/>
      <c r="M243" s="42"/>
      <c r="N243" s="26" t="s">
        <v>496</v>
      </c>
      <c r="O243" s="26"/>
      <c r="P243" s="22" t="s">
        <v>27</v>
      </c>
      <c r="Q243" s="22">
        <v>1.5</v>
      </c>
      <c r="R243" s="22">
        <v>1.5</v>
      </c>
      <c r="S243" s="22" t="s">
        <v>26</v>
      </c>
      <c r="T243" s="26" t="s">
        <v>410</v>
      </c>
      <c r="U243" s="27" t="s">
        <v>277</v>
      </c>
    </row>
    <row r="244" spans="1:21" ht="18.75" customHeight="1">
      <c r="A244">
        <v>233</v>
      </c>
      <c r="B244" s="22">
        <v>326</v>
      </c>
      <c r="C244" s="22" t="s">
        <v>47</v>
      </c>
      <c r="D244" s="56" t="s">
        <v>17</v>
      </c>
      <c r="E244" s="58">
        <v>61</v>
      </c>
      <c r="F244" s="56" t="s">
        <v>18</v>
      </c>
      <c r="G244" s="58">
        <v>368</v>
      </c>
      <c r="H244" s="22"/>
      <c r="I244" s="22"/>
      <c r="J244" s="22"/>
      <c r="K244" s="22"/>
      <c r="L244" s="22"/>
      <c r="M244" s="42"/>
      <c r="N244" s="26" t="s">
        <v>496</v>
      </c>
      <c r="O244" s="26"/>
      <c r="P244" s="22" t="s">
        <v>27</v>
      </c>
      <c r="Q244" s="22">
        <v>1.5</v>
      </c>
      <c r="R244" s="22">
        <v>1.5</v>
      </c>
      <c r="S244" s="22" t="s">
        <v>48</v>
      </c>
      <c r="T244" s="26" t="s">
        <v>410</v>
      </c>
      <c r="U244" s="27" t="s">
        <v>277</v>
      </c>
    </row>
    <row r="245" spans="1:21" ht="18.75" customHeight="1">
      <c r="A245">
        <v>234</v>
      </c>
      <c r="B245" s="22">
        <v>325</v>
      </c>
      <c r="C245" s="22" t="s">
        <v>47</v>
      </c>
      <c r="D245" s="56" t="s">
        <v>17</v>
      </c>
      <c r="E245" s="58">
        <v>61</v>
      </c>
      <c r="F245" s="56" t="s">
        <v>18</v>
      </c>
      <c r="G245" s="58">
        <v>817</v>
      </c>
      <c r="H245" s="22"/>
      <c r="I245" s="22"/>
      <c r="J245" s="22"/>
      <c r="K245" s="22"/>
      <c r="L245" s="22"/>
      <c r="M245" s="42"/>
      <c r="N245" s="26" t="s">
        <v>496</v>
      </c>
      <c r="O245" s="26"/>
      <c r="P245" s="22" t="s">
        <v>27</v>
      </c>
      <c r="Q245" s="22">
        <v>1.5</v>
      </c>
      <c r="R245" s="22">
        <v>1.5</v>
      </c>
      <c r="S245" s="22" t="s">
        <v>26</v>
      </c>
      <c r="T245" s="26" t="s">
        <v>410</v>
      </c>
      <c r="U245" s="27" t="s">
        <v>277</v>
      </c>
    </row>
    <row r="246" spans="1:21">
      <c r="A246">
        <v>235</v>
      </c>
      <c r="B246" s="22">
        <v>324</v>
      </c>
      <c r="C246" s="22" t="s">
        <v>150</v>
      </c>
      <c r="D246" s="56" t="s">
        <v>17</v>
      </c>
      <c r="E246" s="58">
        <v>61</v>
      </c>
      <c r="F246" s="56" t="s">
        <v>18</v>
      </c>
      <c r="G246" s="58">
        <v>912</v>
      </c>
      <c r="H246" s="22"/>
      <c r="I246" s="22"/>
      <c r="J246" s="22"/>
      <c r="K246" s="22"/>
      <c r="L246" s="22"/>
      <c r="M246" s="42"/>
      <c r="N246" s="26" t="s">
        <v>496</v>
      </c>
      <c r="O246" s="22"/>
      <c r="P246" s="22"/>
      <c r="Q246" s="22"/>
      <c r="R246" s="22"/>
      <c r="S246" s="26" t="s">
        <v>882</v>
      </c>
      <c r="T246" s="26" t="s">
        <v>410</v>
      </c>
      <c r="U246" s="27" t="s">
        <v>277</v>
      </c>
    </row>
    <row r="247" spans="1:21" s="130" customFormat="1">
      <c r="B247" s="144"/>
      <c r="C247" s="145" t="s">
        <v>938</v>
      </c>
      <c r="D247" s="139" t="s">
        <v>17</v>
      </c>
      <c r="E247" s="100">
        <v>62</v>
      </c>
      <c r="F247" s="139" t="s">
        <v>18</v>
      </c>
      <c r="G247" s="100">
        <v>35</v>
      </c>
      <c r="H247" s="144"/>
      <c r="I247" s="144"/>
      <c r="J247" s="144"/>
      <c r="K247" s="144"/>
      <c r="L247" s="144"/>
      <c r="M247" s="129"/>
      <c r="N247" s="145" t="s">
        <v>496</v>
      </c>
      <c r="O247" s="144"/>
      <c r="P247" s="144" t="s">
        <v>27</v>
      </c>
      <c r="Q247" s="144"/>
      <c r="R247" s="144"/>
      <c r="S247" s="145"/>
      <c r="T247" s="145" t="s">
        <v>410</v>
      </c>
      <c r="U247" s="146" t="s">
        <v>935</v>
      </c>
    </row>
    <row r="248" spans="1:21" s="35" customFormat="1" ht="18.75" customHeight="1">
      <c r="A248">
        <v>236</v>
      </c>
      <c r="B248" s="33">
        <v>323</v>
      </c>
      <c r="C248" s="40" t="s">
        <v>458</v>
      </c>
      <c r="D248" s="60" t="s">
        <v>17</v>
      </c>
      <c r="E248" s="59">
        <v>62</v>
      </c>
      <c r="F248" s="60" t="s">
        <v>18</v>
      </c>
      <c r="G248" s="59">
        <v>35</v>
      </c>
      <c r="H248" s="40" t="s">
        <v>17</v>
      </c>
      <c r="I248" s="33">
        <v>62</v>
      </c>
      <c r="J248" s="40" t="s">
        <v>18</v>
      </c>
      <c r="K248" s="33">
        <v>35</v>
      </c>
      <c r="L248" s="39"/>
      <c r="M248" s="33"/>
      <c r="N248" s="40" t="s">
        <v>488</v>
      </c>
      <c r="O248" s="40"/>
      <c r="P248" s="33" t="s">
        <v>27</v>
      </c>
      <c r="Q248" s="33">
        <v>7</v>
      </c>
      <c r="R248" s="33">
        <v>5.5</v>
      </c>
      <c r="S248" s="33" t="s">
        <v>30</v>
      </c>
      <c r="T248" s="40" t="s">
        <v>410</v>
      </c>
      <c r="U248" s="147" t="s">
        <v>277</v>
      </c>
    </row>
    <row r="249" spans="1:21" ht="18.75" customHeight="1">
      <c r="A249">
        <v>237</v>
      </c>
      <c r="B249" s="22">
        <v>322</v>
      </c>
      <c r="C249" s="22" t="s">
        <v>149</v>
      </c>
      <c r="D249" s="56" t="s">
        <v>17</v>
      </c>
      <c r="E249" s="58">
        <v>62</v>
      </c>
      <c r="F249" s="56" t="s">
        <v>18</v>
      </c>
      <c r="G249" s="58">
        <v>181</v>
      </c>
      <c r="H249" s="22"/>
      <c r="I249" s="22"/>
      <c r="J249" s="22"/>
      <c r="K249" s="22"/>
      <c r="L249" s="22"/>
      <c r="M249" s="42"/>
      <c r="N249" s="26" t="s">
        <v>496</v>
      </c>
      <c r="O249" s="26"/>
      <c r="P249" s="22" t="s">
        <v>27</v>
      </c>
      <c r="Q249" s="22">
        <v>1</v>
      </c>
      <c r="R249" s="22">
        <v>1</v>
      </c>
      <c r="S249" s="22" t="s">
        <v>26</v>
      </c>
      <c r="T249" s="26" t="s">
        <v>410</v>
      </c>
      <c r="U249" s="27" t="s">
        <v>277</v>
      </c>
    </row>
    <row r="250" spans="1:21" ht="18.75" customHeight="1">
      <c r="A250">
        <v>238</v>
      </c>
      <c r="B250" s="128">
        <v>321</v>
      </c>
      <c r="C250" s="22" t="s">
        <v>46</v>
      </c>
      <c r="D250" s="56" t="s">
        <v>17</v>
      </c>
      <c r="E250" s="58">
        <v>62</v>
      </c>
      <c r="F250" s="56" t="s">
        <v>18</v>
      </c>
      <c r="G250" s="58">
        <v>307</v>
      </c>
      <c r="H250" s="22"/>
      <c r="I250" s="22"/>
      <c r="J250" s="22"/>
      <c r="K250" s="22"/>
      <c r="L250" s="22"/>
      <c r="M250" s="42"/>
      <c r="N250" s="26" t="s">
        <v>496</v>
      </c>
      <c r="O250" s="26"/>
      <c r="P250" s="22" t="s">
        <v>27</v>
      </c>
      <c r="Q250" s="22">
        <v>1.5</v>
      </c>
      <c r="R250" s="22">
        <v>1.5</v>
      </c>
      <c r="S250" s="22" t="s">
        <v>48</v>
      </c>
      <c r="T250" s="26" t="s">
        <v>411</v>
      </c>
      <c r="U250" s="27" t="s">
        <v>277</v>
      </c>
    </row>
    <row r="251" spans="1:21" ht="18.75" customHeight="1">
      <c r="A251">
        <v>239</v>
      </c>
      <c r="B251" s="128">
        <v>321</v>
      </c>
      <c r="C251" s="22" t="s">
        <v>46</v>
      </c>
      <c r="D251" s="56" t="s">
        <v>17</v>
      </c>
      <c r="E251" s="58">
        <v>62</v>
      </c>
      <c r="F251" s="56" t="s">
        <v>18</v>
      </c>
      <c r="G251" s="58">
        <v>307</v>
      </c>
      <c r="H251" s="22"/>
      <c r="I251" s="22"/>
      <c r="J251" s="22"/>
      <c r="K251" s="22"/>
      <c r="L251" s="42"/>
      <c r="M251" s="22"/>
      <c r="N251" s="26" t="s">
        <v>488</v>
      </c>
      <c r="O251" s="26"/>
      <c r="P251" s="22" t="s">
        <v>27</v>
      </c>
      <c r="Q251" s="22">
        <v>1.5</v>
      </c>
      <c r="R251" s="22">
        <v>1.5</v>
      </c>
      <c r="S251" s="22" t="s">
        <v>48</v>
      </c>
      <c r="T251" s="26" t="s">
        <v>411</v>
      </c>
      <c r="U251" s="27" t="s">
        <v>277</v>
      </c>
    </row>
    <row r="252" spans="1:21">
      <c r="A252">
        <v>240</v>
      </c>
      <c r="B252" s="22">
        <v>320</v>
      </c>
      <c r="C252" s="22" t="s">
        <v>148</v>
      </c>
      <c r="D252" s="56" t="s">
        <v>17</v>
      </c>
      <c r="E252" s="58">
        <v>62</v>
      </c>
      <c r="F252" s="56" t="s">
        <v>18</v>
      </c>
      <c r="G252" s="58">
        <v>348</v>
      </c>
      <c r="H252" s="22" t="s">
        <v>17</v>
      </c>
      <c r="I252" s="22">
        <v>61</v>
      </c>
      <c r="J252" s="22" t="s">
        <v>18</v>
      </c>
      <c r="K252" s="22">
        <v>823</v>
      </c>
      <c r="L252" s="22"/>
      <c r="M252" s="22"/>
      <c r="N252" s="22"/>
      <c r="O252" s="22"/>
      <c r="P252" s="22"/>
      <c r="Q252" s="22"/>
      <c r="R252" s="22"/>
      <c r="S252" s="26" t="s">
        <v>525</v>
      </c>
      <c r="T252" s="26" t="s">
        <v>411</v>
      </c>
      <c r="U252" s="27" t="s">
        <v>277</v>
      </c>
    </row>
    <row r="253" spans="1:21" ht="18.75" customHeight="1">
      <c r="A253">
        <v>241</v>
      </c>
      <c r="B253" s="22">
        <v>319</v>
      </c>
      <c r="C253" s="22" t="s">
        <v>147</v>
      </c>
      <c r="D253" s="56" t="s">
        <v>17</v>
      </c>
      <c r="E253" s="58">
        <v>62</v>
      </c>
      <c r="F253" s="56" t="s">
        <v>18</v>
      </c>
      <c r="G253" s="58">
        <v>385</v>
      </c>
      <c r="H253" s="22"/>
      <c r="I253" s="22"/>
      <c r="J253" s="22"/>
      <c r="K253" s="22"/>
      <c r="L253" s="42"/>
      <c r="M253" s="22"/>
      <c r="N253" s="26" t="s">
        <v>488</v>
      </c>
      <c r="O253" s="26"/>
      <c r="P253" s="22" t="s">
        <v>27</v>
      </c>
      <c r="Q253" s="22">
        <v>1.5</v>
      </c>
      <c r="R253" s="22">
        <v>1.5</v>
      </c>
      <c r="S253" s="22" t="s">
        <v>26</v>
      </c>
      <c r="T253" s="26" t="s">
        <v>411</v>
      </c>
      <c r="U253" s="27" t="s">
        <v>277</v>
      </c>
    </row>
    <row r="254" spans="1:21" ht="18.75" customHeight="1">
      <c r="A254">
        <v>242</v>
      </c>
      <c r="B254" s="22">
        <v>318</v>
      </c>
      <c r="C254" s="22" t="s">
        <v>146</v>
      </c>
      <c r="D254" s="56" t="s">
        <v>17</v>
      </c>
      <c r="E254" s="58">
        <v>62</v>
      </c>
      <c r="F254" s="56" t="s">
        <v>18</v>
      </c>
      <c r="G254" s="58">
        <v>543</v>
      </c>
      <c r="H254" s="22"/>
      <c r="I254" s="22"/>
      <c r="J254" s="22"/>
      <c r="K254" s="22"/>
      <c r="L254" s="22"/>
      <c r="M254" s="42"/>
      <c r="N254" s="26" t="s">
        <v>496</v>
      </c>
      <c r="O254" s="26"/>
      <c r="P254" s="22" t="s">
        <v>27</v>
      </c>
      <c r="Q254" s="22">
        <v>1.5</v>
      </c>
      <c r="R254" s="22">
        <v>1.5</v>
      </c>
      <c r="S254" s="22" t="s">
        <v>26</v>
      </c>
      <c r="T254" s="26" t="s">
        <v>411</v>
      </c>
      <c r="U254" s="27" t="s">
        <v>277</v>
      </c>
    </row>
    <row r="255" spans="1:21" s="25" customFormat="1" ht="18.75" customHeight="1">
      <c r="A255" s="25">
        <v>243</v>
      </c>
      <c r="B255" s="22">
        <v>317</v>
      </c>
      <c r="C255" s="22" t="s">
        <v>145</v>
      </c>
      <c r="D255" s="54" t="s">
        <v>17</v>
      </c>
      <c r="E255" s="58">
        <v>62</v>
      </c>
      <c r="F255" s="54" t="s">
        <v>18</v>
      </c>
      <c r="G255" s="58">
        <v>858</v>
      </c>
      <c r="H255" s="22"/>
      <c r="I255" s="22"/>
      <c r="J255" s="22"/>
      <c r="K255" s="22"/>
      <c r="L255" s="22"/>
      <c r="M255" s="34"/>
      <c r="N255" s="26" t="s">
        <v>496</v>
      </c>
      <c r="O255" s="26"/>
      <c r="P255" s="22" t="s">
        <v>27</v>
      </c>
      <c r="Q255" s="22">
        <v>1.5</v>
      </c>
      <c r="R255" s="22">
        <v>1.5</v>
      </c>
      <c r="S255" s="22" t="s">
        <v>48</v>
      </c>
      <c r="T255" s="26" t="s">
        <v>411</v>
      </c>
      <c r="U255" s="27" t="s">
        <v>277</v>
      </c>
    </row>
    <row r="256" spans="1:21" s="130" customFormat="1" ht="18.75" customHeight="1">
      <c r="B256" s="144"/>
      <c r="C256" s="145" t="s">
        <v>938</v>
      </c>
      <c r="D256" s="139" t="s">
        <v>17</v>
      </c>
      <c r="E256" s="100">
        <v>63</v>
      </c>
      <c r="F256" s="139" t="s">
        <v>18</v>
      </c>
      <c r="G256" s="100">
        <v>800</v>
      </c>
      <c r="H256" s="144"/>
      <c r="I256" s="144"/>
      <c r="J256" s="144"/>
      <c r="K256" s="144"/>
      <c r="L256" s="144"/>
      <c r="M256" s="129"/>
      <c r="N256" s="145" t="s">
        <v>496</v>
      </c>
      <c r="O256" s="145"/>
      <c r="P256" s="144" t="s">
        <v>27</v>
      </c>
      <c r="Q256" s="144"/>
      <c r="R256" s="144"/>
      <c r="S256" s="144"/>
      <c r="T256" s="145" t="s">
        <v>411</v>
      </c>
      <c r="U256" s="146" t="s">
        <v>935</v>
      </c>
    </row>
    <row r="257" spans="1:21" s="130" customFormat="1" ht="18.75" customHeight="1">
      <c r="B257" s="144"/>
      <c r="C257" s="145" t="s">
        <v>938</v>
      </c>
      <c r="D257" s="139" t="s">
        <v>17</v>
      </c>
      <c r="E257" s="100">
        <v>63</v>
      </c>
      <c r="F257" s="139" t="s">
        <v>18</v>
      </c>
      <c r="G257" s="100">
        <v>800</v>
      </c>
      <c r="H257" s="144"/>
      <c r="I257" s="144"/>
      <c r="J257" s="144"/>
      <c r="K257" s="144"/>
      <c r="L257" s="129"/>
      <c r="M257" s="129"/>
      <c r="N257" s="145" t="s">
        <v>488</v>
      </c>
      <c r="O257" s="145"/>
      <c r="P257" s="144" t="s">
        <v>27</v>
      </c>
      <c r="Q257" s="144"/>
      <c r="R257" s="144"/>
      <c r="S257" s="144"/>
      <c r="T257" s="145" t="s">
        <v>411</v>
      </c>
      <c r="U257" s="146" t="s">
        <v>935</v>
      </c>
    </row>
    <row r="258" spans="1:21" ht="18.75" customHeight="1">
      <c r="A258">
        <v>244</v>
      </c>
      <c r="B258" s="22">
        <v>316</v>
      </c>
      <c r="C258" s="22" t="s">
        <v>144</v>
      </c>
      <c r="D258" s="56" t="s">
        <v>17</v>
      </c>
      <c r="E258" s="58">
        <v>62</v>
      </c>
      <c r="F258" s="56" t="s">
        <v>18</v>
      </c>
      <c r="G258" s="58">
        <v>900</v>
      </c>
      <c r="H258" s="22"/>
      <c r="I258" s="22"/>
      <c r="J258" s="22"/>
      <c r="K258" s="22"/>
      <c r="L258" s="22"/>
      <c r="M258" s="42"/>
      <c r="N258" s="26" t="s">
        <v>496</v>
      </c>
      <c r="O258" s="26"/>
      <c r="P258" s="22" t="s">
        <v>27</v>
      </c>
      <c r="Q258" s="22">
        <v>2</v>
      </c>
      <c r="R258" s="22">
        <v>2</v>
      </c>
      <c r="S258" s="22" t="s">
        <v>26</v>
      </c>
      <c r="T258" s="26" t="s">
        <v>411</v>
      </c>
      <c r="U258" s="27" t="s">
        <v>277</v>
      </c>
    </row>
    <row r="259" spans="1:21">
      <c r="A259">
        <v>245</v>
      </c>
      <c r="B259" s="22">
        <v>315</v>
      </c>
      <c r="C259" s="22" t="s">
        <v>143</v>
      </c>
      <c r="D259" s="56" t="s">
        <v>17</v>
      </c>
      <c r="E259" s="58">
        <v>63</v>
      </c>
      <c r="F259" s="56" t="s">
        <v>18</v>
      </c>
      <c r="G259" s="58">
        <v>900</v>
      </c>
      <c r="H259" s="22"/>
      <c r="I259" s="22"/>
      <c r="J259" s="22"/>
      <c r="K259" s="22"/>
      <c r="L259" s="22"/>
      <c r="M259" s="42"/>
      <c r="N259" s="26" t="s">
        <v>496</v>
      </c>
      <c r="O259" s="22"/>
      <c r="P259" s="22"/>
      <c r="Q259" s="22"/>
      <c r="R259" s="22"/>
      <c r="S259" s="22"/>
      <c r="T259" s="26" t="s">
        <v>411</v>
      </c>
      <c r="U259" s="27" t="s">
        <v>277</v>
      </c>
    </row>
    <row r="260" spans="1:21" s="25" customFormat="1" ht="18.75" customHeight="1">
      <c r="A260" s="25">
        <v>246</v>
      </c>
      <c r="B260" s="22">
        <v>314</v>
      </c>
      <c r="C260" s="22" t="s">
        <v>137</v>
      </c>
      <c r="D260" s="54" t="s">
        <v>17</v>
      </c>
      <c r="E260" s="58">
        <v>64</v>
      </c>
      <c r="F260" s="54" t="s">
        <v>18</v>
      </c>
      <c r="G260" s="58">
        <v>256</v>
      </c>
      <c r="H260" s="22"/>
      <c r="I260" s="22"/>
      <c r="J260" s="22"/>
      <c r="K260" s="22"/>
      <c r="L260" s="34"/>
      <c r="M260" s="22"/>
      <c r="N260" s="26" t="s">
        <v>488</v>
      </c>
      <c r="O260" s="26"/>
      <c r="P260" s="22" t="s">
        <v>27</v>
      </c>
      <c r="Q260" s="22">
        <v>2</v>
      </c>
      <c r="R260" s="22">
        <v>1.5</v>
      </c>
      <c r="S260" s="22" t="s">
        <v>26</v>
      </c>
      <c r="T260" s="26" t="s">
        <v>411</v>
      </c>
      <c r="U260" s="27" t="s">
        <v>277</v>
      </c>
    </row>
    <row r="261" spans="1:21" s="130" customFormat="1" ht="18.75" customHeight="1">
      <c r="B261" s="144"/>
      <c r="C261" s="145" t="s">
        <v>938</v>
      </c>
      <c r="D261" s="139" t="s">
        <v>17</v>
      </c>
      <c r="E261" s="100">
        <v>65</v>
      </c>
      <c r="F261" s="139" t="s">
        <v>18</v>
      </c>
      <c r="G261" s="100">
        <v>421</v>
      </c>
      <c r="H261" s="144"/>
      <c r="I261" s="144"/>
      <c r="J261" s="144"/>
      <c r="K261" s="144"/>
      <c r="L261" s="129"/>
      <c r="M261" s="144"/>
      <c r="N261" s="145" t="s">
        <v>488</v>
      </c>
      <c r="O261" s="145"/>
      <c r="P261" s="144" t="s">
        <v>27</v>
      </c>
      <c r="Q261" s="144"/>
      <c r="R261" s="144"/>
      <c r="S261" s="144"/>
      <c r="T261" s="145" t="s">
        <v>411</v>
      </c>
      <c r="U261" s="146" t="s">
        <v>935</v>
      </c>
    </row>
    <row r="262" spans="1:21" s="130" customFormat="1" ht="18.75" customHeight="1">
      <c r="A262">
        <v>247</v>
      </c>
      <c r="B262" s="144">
        <v>313</v>
      </c>
      <c r="C262" s="144" t="s">
        <v>142</v>
      </c>
      <c r="D262" s="139" t="s">
        <v>17</v>
      </c>
      <c r="E262" s="100">
        <v>65</v>
      </c>
      <c r="F262" s="139" t="s">
        <v>18</v>
      </c>
      <c r="G262" s="100">
        <v>421</v>
      </c>
      <c r="H262" s="144"/>
      <c r="I262" s="144"/>
      <c r="J262" s="144"/>
      <c r="K262" s="144"/>
      <c r="L262" s="144"/>
      <c r="M262" s="129"/>
      <c r="N262" s="145" t="s">
        <v>496</v>
      </c>
      <c r="O262" s="145"/>
      <c r="P262" s="144" t="s">
        <v>27</v>
      </c>
      <c r="Q262" s="144">
        <v>2.5</v>
      </c>
      <c r="R262" s="144">
        <v>2.5</v>
      </c>
      <c r="S262" s="144" t="s">
        <v>48</v>
      </c>
      <c r="T262" s="145" t="s">
        <v>411</v>
      </c>
      <c r="U262" s="146" t="s">
        <v>935</v>
      </c>
    </row>
    <row r="263" spans="1:21">
      <c r="A263">
        <v>248</v>
      </c>
      <c r="B263" s="128">
        <v>312</v>
      </c>
      <c r="C263" s="22" t="s">
        <v>140</v>
      </c>
      <c r="D263" s="56" t="s">
        <v>17</v>
      </c>
      <c r="E263" s="58">
        <v>65</v>
      </c>
      <c r="F263" s="56" t="s">
        <v>18</v>
      </c>
      <c r="G263" s="58">
        <v>538</v>
      </c>
      <c r="H263" s="22"/>
      <c r="I263" s="22"/>
      <c r="J263" s="22"/>
      <c r="K263" s="22"/>
      <c r="L263" s="22"/>
      <c r="M263" s="42"/>
      <c r="N263" s="26" t="s">
        <v>496</v>
      </c>
      <c r="O263" s="22"/>
      <c r="P263" s="22"/>
      <c r="Q263" s="22"/>
      <c r="R263" s="22"/>
      <c r="S263" s="26" t="s">
        <v>882</v>
      </c>
      <c r="T263" s="26" t="s">
        <v>411</v>
      </c>
      <c r="U263" s="27" t="s">
        <v>277</v>
      </c>
    </row>
    <row r="264" spans="1:21">
      <c r="A264">
        <v>249</v>
      </c>
      <c r="B264" s="128">
        <v>312</v>
      </c>
      <c r="C264" s="22" t="s">
        <v>141</v>
      </c>
      <c r="D264" s="56" t="s">
        <v>17</v>
      </c>
      <c r="E264" s="58">
        <v>65</v>
      </c>
      <c r="F264" s="56" t="s">
        <v>18</v>
      </c>
      <c r="G264" s="58">
        <v>540</v>
      </c>
      <c r="H264" s="22"/>
      <c r="I264" s="22"/>
      <c r="J264" s="22"/>
      <c r="K264" s="22"/>
      <c r="L264" s="22"/>
      <c r="M264" s="42"/>
      <c r="N264" s="26" t="s">
        <v>496</v>
      </c>
      <c r="O264" s="22"/>
      <c r="P264" s="22"/>
      <c r="Q264" s="22"/>
      <c r="R264" s="22"/>
      <c r="S264" s="22"/>
      <c r="T264" s="26" t="s">
        <v>411</v>
      </c>
      <c r="U264" s="27" t="s">
        <v>277</v>
      </c>
    </row>
    <row r="265" spans="1:21">
      <c r="A265">
        <v>250</v>
      </c>
      <c r="B265" s="22">
        <v>311</v>
      </c>
      <c r="C265" s="22" t="s">
        <v>139</v>
      </c>
      <c r="D265" s="56" t="s">
        <v>17</v>
      </c>
      <c r="E265" s="58">
        <v>65</v>
      </c>
      <c r="F265" s="56" t="s">
        <v>18</v>
      </c>
      <c r="G265" s="58">
        <v>700</v>
      </c>
      <c r="H265" s="22"/>
      <c r="I265" s="22"/>
      <c r="J265" s="22"/>
      <c r="K265" s="22"/>
      <c r="L265" s="22"/>
      <c r="M265" s="42"/>
      <c r="N265" s="26" t="s">
        <v>496</v>
      </c>
      <c r="O265" s="22"/>
      <c r="P265" s="22"/>
      <c r="Q265" s="22"/>
      <c r="R265" s="22"/>
      <c r="S265" s="22"/>
      <c r="T265" s="26" t="s">
        <v>411</v>
      </c>
      <c r="U265" s="27" t="s">
        <v>277</v>
      </c>
    </row>
    <row r="266" spans="1:21">
      <c r="A266">
        <v>251</v>
      </c>
      <c r="B266" s="22">
        <v>310</v>
      </c>
      <c r="C266" s="22" t="s">
        <v>138</v>
      </c>
      <c r="D266" s="56" t="s">
        <v>17</v>
      </c>
      <c r="E266" s="58">
        <v>65</v>
      </c>
      <c r="F266" s="56" t="s">
        <v>18</v>
      </c>
      <c r="G266" s="58">
        <v>800</v>
      </c>
      <c r="H266" s="22"/>
      <c r="I266" s="22"/>
      <c r="J266" s="22"/>
      <c r="K266" s="22"/>
      <c r="L266" s="42"/>
      <c r="M266" s="22"/>
      <c r="N266" s="26" t="s">
        <v>488</v>
      </c>
      <c r="O266" s="22"/>
      <c r="P266" s="22"/>
      <c r="Q266" s="22"/>
      <c r="R266" s="22"/>
      <c r="S266" s="22"/>
      <c r="T266" s="26" t="s">
        <v>411</v>
      </c>
      <c r="U266" s="27" t="s">
        <v>277</v>
      </c>
    </row>
    <row r="267" spans="1:21" ht="18.75" customHeight="1">
      <c r="A267">
        <v>252</v>
      </c>
      <c r="B267" s="22">
        <v>309</v>
      </c>
      <c r="C267" s="22" t="s">
        <v>137</v>
      </c>
      <c r="D267" s="56" t="s">
        <v>17</v>
      </c>
      <c r="E267" s="58">
        <v>65</v>
      </c>
      <c r="F267" s="56" t="s">
        <v>18</v>
      </c>
      <c r="G267" s="67">
        <v>855</v>
      </c>
      <c r="H267" s="22"/>
      <c r="I267" s="22"/>
      <c r="J267" s="22"/>
      <c r="K267" s="22"/>
      <c r="L267" s="22"/>
      <c r="M267" s="42"/>
      <c r="N267" s="26" t="s">
        <v>496</v>
      </c>
      <c r="O267" s="26"/>
      <c r="P267" s="22" t="s">
        <v>27</v>
      </c>
      <c r="Q267" s="22">
        <v>1.5</v>
      </c>
      <c r="R267" s="22">
        <v>1.5</v>
      </c>
      <c r="S267" s="22" t="s">
        <v>26</v>
      </c>
      <c r="T267" s="26" t="s">
        <v>411</v>
      </c>
      <c r="U267" s="27" t="s">
        <v>277</v>
      </c>
    </row>
    <row r="268" spans="1:21" ht="18.75" customHeight="1">
      <c r="A268">
        <v>253</v>
      </c>
      <c r="B268" s="22">
        <v>308</v>
      </c>
      <c r="C268" s="22" t="s">
        <v>136</v>
      </c>
      <c r="D268" s="56" t="s">
        <v>17</v>
      </c>
      <c r="E268" s="58">
        <v>66</v>
      </c>
      <c r="F268" s="56" t="s">
        <v>18</v>
      </c>
      <c r="G268" s="64" t="s">
        <v>504</v>
      </c>
      <c r="H268" s="22"/>
      <c r="I268" s="22"/>
      <c r="J268" s="22"/>
      <c r="K268" s="22"/>
      <c r="L268" s="22"/>
      <c r="M268" s="42"/>
      <c r="N268" s="26" t="s">
        <v>496</v>
      </c>
      <c r="O268" s="26"/>
      <c r="P268" s="22" t="s">
        <v>27</v>
      </c>
      <c r="Q268" s="22">
        <v>5.5</v>
      </c>
      <c r="R268" s="22">
        <v>3.5</v>
      </c>
      <c r="S268" s="22" t="s">
        <v>30</v>
      </c>
      <c r="T268" s="26" t="s">
        <v>411</v>
      </c>
      <c r="U268" s="27" t="s">
        <v>277</v>
      </c>
    </row>
    <row r="269" spans="1:21" s="35" customFormat="1" ht="18.75" customHeight="1">
      <c r="A269">
        <v>254</v>
      </c>
      <c r="B269" s="128">
        <v>307</v>
      </c>
      <c r="C269" s="33" t="s">
        <v>134</v>
      </c>
      <c r="D269" s="60" t="s">
        <v>17</v>
      </c>
      <c r="E269" s="59">
        <v>66</v>
      </c>
      <c r="F269" s="60" t="s">
        <v>18</v>
      </c>
      <c r="G269" s="59">
        <v>528</v>
      </c>
      <c r="H269" s="40" t="s">
        <v>17</v>
      </c>
      <c r="I269" s="33">
        <v>65</v>
      </c>
      <c r="J269" s="40" t="s">
        <v>18</v>
      </c>
      <c r="K269" s="33">
        <v>700</v>
      </c>
      <c r="L269" s="33"/>
      <c r="M269" s="39"/>
      <c r="N269" s="40" t="s">
        <v>496</v>
      </c>
      <c r="O269" s="40"/>
      <c r="P269" s="33" t="s">
        <v>27</v>
      </c>
      <c r="Q269" s="33">
        <v>7.5</v>
      </c>
      <c r="R269" s="33">
        <v>5.5</v>
      </c>
      <c r="S269" s="33" t="s">
        <v>30</v>
      </c>
      <c r="T269" s="40" t="s">
        <v>411</v>
      </c>
      <c r="U269" s="147" t="s">
        <v>277</v>
      </c>
    </row>
    <row r="270" spans="1:21" s="35" customFormat="1" ht="18.75" customHeight="1">
      <c r="A270">
        <v>255</v>
      </c>
      <c r="B270" s="128">
        <v>307</v>
      </c>
      <c r="C270" s="33" t="s">
        <v>134</v>
      </c>
      <c r="D270" s="60" t="s">
        <v>17</v>
      </c>
      <c r="E270" s="59">
        <v>66</v>
      </c>
      <c r="F270" s="60" t="s">
        <v>18</v>
      </c>
      <c r="G270" s="59">
        <v>528</v>
      </c>
      <c r="H270" s="40" t="s">
        <v>17</v>
      </c>
      <c r="I270" s="33">
        <v>65</v>
      </c>
      <c r="J270" s="40" t="s">
        <v>18</v>
      </c>
      <c r="K270" s="33">
        <v>700</v>
      </c>
      <c r="L270" s="39"/>
      <c r="M270" s="33"/>
      <c r="N270" s="40" t="s">
        <v>488</v>
      </c>
      <c r="O270" s="40"/>
      <c r="P270" s="33" t="s">
        <v>27</v>
      </c>
      <c r="Q270" s="33">
        <v>7.5</v>
      </c>
      <c r="R270" s="33">
        <v>5.5</v>
      </c>
      <c r="S270" s="33" t="s">
        <v>30</v>
      </c>
      <c r="T270" s="40" t="s">
        <v>411</v>
      </c>
      <c r="U270" s="147" t="s">
        <v>277</v>
      </c>
    </row>
    <row r="271" spans="1:21">
      <c r="A271">
        <v>256</v>
      </c>
      <c r="B271" s="128">
        <v>307</v>
      </c>
      <c r="C271" s="22" t="s">
        <v>135</v>
      </c>
      <c r="D271" s="56" t="s">
        <v>17</v>
      </c>
      <c r="E271" s="58">
        <v>66</v>
      </c>
      <c r="F271" s="56" t="s">
        <v>18</v>
      </c>
      <c r="G271" s="58">
        <v>528</v>
      </c>
      <c r="H271" s="22"/>
      <c r="I271" s="22"/>
      <c r="J271" s="22"/>
      <c r="K271" s="22"/>
      <c r="L271" s="22"/>
      <c r="M271" s="42"/>
      <c r="N271" s="26" t="s">
        <v>496</v>
      </c>
      <c r="O271" s="22"/>
      <c r="P271" s="22"/>
      <c r="Q271" s="22"/>
      <c r="R271" s="22"/>
      <c r="S271" s="26" t="s">
        <v>882</v>
      </c>
      <c r="T271" s="26" t="s">
        <v>411</v>
      </c>
      <c r="U271" s="27" t="s">
        <v>277</v>
      </c>
    </row>
    <row r="272" spans="1:21">
      <c r="A272">
        <v>257</v>
      </c>
      <c r="B272" s="22">
        <v>306</v>
      </c>
      <c r="C272" s="22" t="s">
        <v>133</v>
      </c>
      <c r="D272" s="56" t="s">
        <v>17</v>
      </c>
      <c r="E272" s="58">
        <v>66</v>
      </c>
      <c r="F272" s="56" t="s">
        <v>18</v>
      </c>
      <c r="G272" s="58">
        <v>846</v>
      </c>
      <c r="H272" s="22" t="s">
        <v>17</v>
      </c>
      <c r="I272" s="22">
        <v>66</v>
      </c>
      <c r="J272" s="22" t="s">
        <v>18</v>
      </c>
      <c r="K272" s="22">
        <v>152</v>
      </c>
      <c r="L272" s="22"/>
      <c r="M272" s="22"/>
      <c r="N272" s="22"/>
      <c r="O272" s="22"/>
      <c r="P272" s="22"/>
      <c r="Q272" s="22"/>
      <c r="R272" s="22"/>
      <c r="S272" s="26" t="s">
        <v>525</v>
      </c>
      <c r="T272" s="26" t="s">
        <v>412</v>
      </c>
      <c r="U272" s="27" t="s">
        <v>277</v>
      </c>
    </row>
    <row r="273" spans="1:21" s="130" customFormat="1" ht="18.75" customHeight="1">
      <c r="A273">
        <v>258</v>
      </c>
      <c r="B273" s="144">
        <v>305</v>
      </c>
      <c r="C273" s="144" t="s">
        <v>46</v>
      </c>
      <c r="D273" s="139" t="s">
        <v>17</v>
      </c>
      <c r="E273" s="100">
        <v>67</v>
      </c>
      <c r="F273" s="139" t="s">
        <v>18</v>
      </c>
      <c r="G273" s="100">
        <v>182</v>
      </c>
      <c r="H273" s="144"/>
      <c r="I273" s="144"/>
      <c r="J273" s="144"/>
      <c r="K273" s="144"/>
      <c r="L273" s="129"/>
      <c r="M273" s="144"/>
      <c r="N273" s="145" t="s">
        <v>488</v>
      </c>
      <c r="O273" s="145"/>
      <c r="P273" s="144" t="s">
        <v>27</v>
      </c>
      <c r="Q273" s="144">
        <v>3</v>
      </c>
      <c r="R273" s="144">
        <v>1.5</v>
      </c>
      <c r="S273" s="144" t="s">
        <v>30</v>
      </c>
      <c r="T273" s="145" t="s">
        <v>412</v>
      </c>
      <c r="U273" s="146" t="s">
        <v>935</v>
      </c>
    </row>
    <row r="274" spans="1:21" s="130" customFormat="1" ht="18.75" customHeight="1">
      <c r="A274">
        <v>259</v>
      </c>
      <c r="B274" s="162">
        <v>304</v>
      </c>
      <c r="C274" s="144" t="s">
        <v>131</v>
      </c>
      <c r="D274" s="139" t="s">
        <v>17</v>
      </c>
      <c r="E274" s="100">
        <v>67</v>
      </c>
      <c r="F274" s="139" t="s">
        <v>18</v>
      </c>
      <c r="G274" s="100">
        <v>381</v>
      </c>
      <c r="H274" s="144"/>
      <c r="I274" s="144"/>
      <c r="J274" s="144"/>
      <c r="K274" s="144"/>
      <c r="L274" s="144"/>
      <c r="M274" s="129"/>
      <c r="N274" s="145" t="s">
        <v>496</v>
      </c>
      <c r="O274" s="145"/>
      <c r="P274" s="144" t="s">
        <v>27</v>
      </c>
      <c r="Q274" s="144">
        <v>5.5</v>
      </c>
      <c r="R274" s="144">
        <v>3.5</v>
      </c>
      <c r="S274" s="144" t="s">
        <v>30</v>
      </c>
      <c r="T274" s="145" t="s">
        <v>412</v>
      </c>
      <c r="U274" s="146" t="s">
        <v>935</v>
      </c>
    </row>
    <row r="275" spans="1:21" s="130" customFormat="1" ht="18.75" customHeight="1">
      <c r="A275">
        <v>260</v>
      </c>
      <c r="B275" s="162">
        <v>304</v>
      </c>
      <c r="C275" s="144" t="s">
        <v>132</v>
      </c>
      <c r="D275" s="139" t="s">
        <v>17</v>
      </c>
      <c r="E275" s="100">
        <v>67</v>
      </c>
      <c r="F275" s="139" t="s">
        <v>18</v>
      </c>
      <c r="G275" s="100">
        <v>381</v>
      </c>
      <c r="H275" s="144"/>
      <c r="I275" s="144"/>
      <c r="J275" s="144"/>
      <c r="K275" s="144"/>
      <c r="L275" s="129"/>
      <c r="M275" s="144"/>
      <c r="N275" s="145" t="s">
        <v>488</v>
      </c>
      <c r="O275" s="145"/>
      <c r="P275" s="144" t="s">
        <v>27</v>
      </c>
      <c r="Q275" s="144">
        <v>3</v>
      </c>
      <c r="R275" s="144">
        <v>1.5</v>
      </c>
      <c r="S275" s="144" t="s">
        <v>30</v>
      </c>
      <c r="T275" s="145" t="s">
        <v>412</v>
      </c>
      <c r="U275" s="146" t="s">
        <v>935</v>
      </c>
    </row>
    <row r="276" spans="1:21" s="130" customFormat="1" ht="18.75" customHeight="1">
      <c r="A276">
        <v>261</v>
      </c>
      <c r="B276" s="162">
        <v>303</v>
      </c>
      <c r="C276" s="145" t="s">
        <v>470</v>
      </c>
      <c r="D276" s="139" t="s">
        <v>17</v>
      </c>
      <c r="E276" s="100">
        <v>67</v>
      </c>
      <c r="F276" s="139" t="s">
        <v>18</v>
      </c>
      <c r="G276" s="100">
        <v>700</v>
      </c>
      <c r="H276" s="144"/>
      <c r="I276" s="144"/>
      <c r="J276" s="144"/>
      <c r="K276" s="144"/>
      <c r="L276" s="144"/>
      <c r="M276" s="129"/>
      <c r="N276" s="145" t="s">
        <v>496</v>
      </c>
      <c r="O276" s="145"/>
      <c r="P276" s="144" t="s">
        <v>20</v>
      </c>
      <c r="Q276" s="144">
        <v>24</v>
      </c>
      <c r="R276" s="144">
        <v>15</v>
      </c>
      <c r="S276" s="144" t="s">
        <v>30</v>
      </c>
      <c r="T276" s="145" t="s">
        <v>412</v>
      </c>
      <c r="U276" s="146" t="s">
        <v>277</v>
      </c>
    </row>
    <row r="277" spans="1:21" s="130" customFormat="1" ht="18.75" customHeight="1">
      <c r="A277">
        <v>262</v>
      </c>
      <c r="B277" s="162">
        <v>303</v>
      </c>
      <c r="C277" s="144" t="s">
        <v>58</v>
      </c>
      <c r="D277" s="139" t="s">
        <v>17</v>
      </c>
      <c r="E277" s="100">
        <v>67</v>
      </c>
      <c r="F277" s="139" t="s">
        <v>18</v>
      </c>
      <c r="G277" s="100">
        <v>700</v>
      </c>
      <c r="H277" s="144"/>
      <c r="I277" s="144"/>
      <c r="J277" s="144"/>
      <c r="K277" s="144"/>
      <c r="L277" s="129"/>
      <c r="M277" s="144"/>
      <c r="N277" s="145" t="s">
        <v>488</v>
      </c>
      <c r="O277" s="145"/>
      <c r="P277" s="144" t="s">
        <v>20</v>
      </c>
      <c r="Q277" s="144">
        <v>7.5</v>
      </c>
      <c r="R277" s="144">
        <v>5.5</v>
      </c>
      <c r="S277" s="144" t="s">
        <v>30</v>
      </c>
      <c r="T277" s="145" t="s">
        <v>412</v>
      </c>
      <c r="U277" s="146" t="s">
        <v>935</v>
      </c>
    </row>
    <row r="278" spans="1:21">
      <c r="A278">
        <v>263</v>
      </c>
      <c r="B278" s="22">
        <v>302</v>
      </c>
      <c r="C278" s="22" t="s">
        <v>130</v>
      </c>
      <c r="D278" s="56" t="s">
        <v>17</v>
      </c>
      <c r="E278" s="58">
        <v>67</v>
      </c>
      <c r="F278" s="56" t="s">
        <v>18</v>
      </c>
      <c r="G278" s="58">
        <v>817</v>
      </c>
      <c r="H278" s="22"/>
      <c r="I278" s="22"/>
      <c r="J278" s="22"/>
      <c r="K278" s="22"/>
      <c r="L278" s="22"/>
      <c r="M278" s="42"/>
      <c r="N278" s="26" t="s">
        <v>496</v>
      </c>
      <c r="O278" s="22"/>
      <c r="P278" s="22"/>
      <c r="Q278" s="22"/>
      <c r="R278" s="22"/>
      <c r="S278" s="26" t="s">
        <v>882</v>
      </c>
      <c r="T278" s="26" t="s">
        <v>412</v>
      </c>
      <c r="U278" s="27" t="s">
        <v>277</v>
      </c>
    </row>
    <row r="279" spans="1:21" s="130" customFormat="1" ht="18.75" customHeight="1">
      <c r="A279">
        <v>264</v>
      </c>
      <c r="B279" s="144">
        <v>301</v>
      </c>
      <c r="C279" s="144" t="s">
        <v>129</v>
      </c>
      <c r="D279" s="139" t="s">
        <v>17</v>
      </c>
      <c r="E279" s="100">
        <v>68</v>
      </c>
      <c r="F279" s="139" t="s">
        <v>18</v>
      </c>
      <c r="G279" s="100">
        <v>100</v>
      </c>
      <c r="H279" s="144"/>
      <c r="I279" s="144"/>
      <c r="J279" s="144"/>
      <c r="K279" s="144"/>
      <c r="L279" s="144"/>
      <c r="M279" s="129"/>
      <c r="N279" s="145" t="s">
        <v>496</v>
      </c>
      <c r="O279" s="145"/>
      <c r="P279" s="144" t="s">
        <v>27</v>
      </c>
      <c r="Q279" s="144">
        <v>5.5</v>
      </c>
      <c r="R279" s="144">
        <v>3.5</v>
      </c>
      <c r="S279" s="144" t="s">
        <v>30</v>
      </c>
      <c r="T279" s="145" t="s">
        <v>412</v>
      </c>
      <c r="U279" s="146" t="s">
        <v>935</v>
      </c>
    </row>
    <row r="280" spans="1:21" ht="18.75" customHeight="1">
      <c r="A280">
        <v>265</v>
      </c>
      <c r="B280" s="22">
        <v>300</v>
      </c>
      <c r="C280" s="22" t="s">
        <v>128</v>
      </c>
      <c r="D280" s="56" t="s">
        <v>17</v>
      </c>
      <c r="E280" s="58">
        <v>68</v>
      </c>
      <c r="F280" s="56" t="s">
        <v>18</v>
      </c>
      <c r="G280" s="58">
        <v>895</v>
      </c>
      <c r="H280" s="22"/>
      <c r="I280" s="22"/>
      <c r="J280" s="22"/>
      <c r="K280" s="22"/>
      <c r="L280" s="42"/>
      <c r="M280" s="22"/>
      <c r="N280" s="26" t="s">
        <v>488</v>
      </c>
      <c r="O280" s="26"/>
      <c r="P280" s="22" t="s">
        <v>27</v>
      </c>
      <c r="Q280" s="22">
        <v>0.5</v>
      </c>
      <c r="R280" s="22">
        <v>0.5</v>
      </c>
      <c r="S280" s="22" t="s">
        <v>48</v>
      </c>
      <c r="T280" s="26" t="s">
        <v>413</v>
      </c>
      <c r="U280" s="27" t="s">
        <v>277</v>
      </c>
    </row>
    <row r="281" spans="1:21">
      <c r="A281">
        <v>266</v>
      </c>
      <c r="B281" s="22">
        <v>299</v>
      </c>
      <c r="C281" s="22" t="s">
        <v>127</v>
      </c>
      <c r="D281" s="56" t="s">
        <v>17</v>
      </c>
      <c r="E281" s="58">
        <v>69</v>
      </c>
      <c r="F281" s="56" t="s">
        <v>18</v>
      </c>
      <c r="G281" s="64" t="s">
        <v>483</v>
      </c>
      <c r="H281" s="22"/>
      <c r="I281" s="22"/>
      <c r="J281" s="22"/>
      <c r="K281" s="22"/>
      <c r="L281" s="42"/>
      <c r="M281" s="22"/>
      <c r="N281" s="26" t="s">
        <v>488</v>
      </c>
      <c r="O281" s="22"/>
      <c r="P281" s="22"/>
      <c r="Q281" s="22"/>
      <c r="R281" s="22"/>
      <c r="S281" s="22"/>
      <c r="T281" s="26" t="s">
        <v>413</v>
      </c>
      <c r="U281" s="27" t="s">
        <v>277</v>
      </c>
    </row>
    <row r="282" spans="1:21" s="130" customFormat="1">
      <c r="B282" s="144"/>
      <c r="C282" s="145" t="s">
        <v>938</v>
      </c>
      <c r="D282" s="139" t="s">
        <v>17</v>
      </c>
      <c r="E282" s="100">
        <v>69</v>
      </c>
      <c r="F282" s="139" t="s">
        <v>18</v>
      </c>
      <c r="G282" s="148">
        <v>100</v>
      </c>
      <c r="H282" s="144"/>
      <c r="I282" s="144"/>
      <c r="J282" s="144"/>
      <c r="K282" s="144"/>
      <c r="L282" s="129"/>
      <c r="M282" s="144"/>
      <c r="N282" s="145" t="s">
        <v>488</v>
      </c>
      <c r="O282" s="144"/>
      <c r="P282" s="144" t="s">
        <v>27</v>
      </c>
      <c r="Q282" s="144"/>
      <c r="R282" s="144"/>
      <c r="S282" s="144"/>
      <c r="T282" s="145" t="s">
        <v>413</v>
      </c>
      <c r="U282" s="146" t="s">
        <v>935</v>
      </c>
    </row>
    <row r="283" spans="1:21" s="130" customFormat="1" ht="18.75" customHeight="1">
      <c r="A283">
        <v>267</v>
      </c>
      <c r="B283" s="144">
        <v>298</v>
      </c>
      <c r="C283" s="144" t="s">
        <v>126</v>
      </c>
      <c r="D283" s="139" t="s">
        <v>17</v>
      </c>
      <c r="E283" s="100">
        <v>69</v>
      </c>
      <c r="F283" s="139" t="s">
        <v>18</v>
      </c>
      <c r="G283" s="100">
        <v>100</v>
      </c>
      <c r="H283" s="144"/>
      <c r="I283" s="144"/>
      <c r="J283" s="144"/>
      <c r="K283" s="144"/>
      <c r="L283" s="144"/>
      <c r="M283" s="129"/>
      <c r="N283" s="145" t="s">
        <v>496</v>
      </c>
      <c r="O283" s="145"/>
      <c r="P283" s="144" t="s">
        <v>27</v>
      </c>
      <c r="Q283" s="144">
        <v>7</v>
      </c>
      <c r="R283" s="144">
        <v>5.5</v>
      </c>
      <c r="S283" s="144" t="s">
        <v>30</v>
      </c>
      <c r="T283" s="145" t="s">
        <v>413</v>
      </c>
      <c r="U283" s="146" t="s">
        <v>935</v>
      </c>
    </row>
    <row r="284" spans="1:21" ht="18.75" customHeight="1">
      <c r="A284">
        <v>268</v>
      </c>
      <c r="B284" s="22">
        <v>297</v>
      </c>
      <c r="C284" s="22" t="s">
        <v>47</v>
      </c>
      <c r="D284" s="56" t="s">
        <v>17</v>
      </c>
      <c r="E284" s="58">
        <v>69</v>
      </c>
      <c r="F284" s="56" t="s">
        <v>18</v>
      </c>
      <c r="G284" s="58">
        <v>340</v>
      </c>
      <c r="H284" s="22"/>
      <c r="I284" s="22"/>
      <c r="J284" s="22"/>
      <c r="K284" s="22"/>
      <c r="L284" s="42"/>
      <c r="M284" s="22"/>
      <c r="N284" s="26" t="s">
        <v>488</v>
      </c>
      <c r="O284" s="26"/>
      <c r="P284" s="22" t="s">
        <v>27</v>
      </c>
      <c r="Q284" s="22">
        <v>0.5</v>
      </c>
      <c r="R284" s="22">
        <v>0.5</v>
      </c>
      <c r="S284" s="22" t="s">
        <v>26</v>
      </c>
      <c r="T284" s="26" t="s">
        <v>413</v>
      </c>
      <c r="U284" s="27" t="s">
        <v>277</v>
      </c>
    </row>
    <row r="285" spans="1:21" ht="18.75" customHeight="1">
      <c r="A285">
        <v>269</v>
      </c>
      <c r="B285" s="22">
        <v>296</v>
      </c>
      <c r="C285" s="22" t="s">
        <v>125</v>
      </c>
      <c r="D285" s="56" t="s">
        <v>17</v>
      </c>
      <c r="E285" s="58">
        <v>69</v>
      </c>
      <c r="F285" s="56" t="s">
        <v>18</v>
      </c>
      <c r="G285" s="58">
        <v>640</v>
      </c>
      <c r="H285" s="22"/>
      <c r="I285" s="22"/>
      <c r="J285" s="22"/>
      <c r="K285" s="22"/>
      <c r="L285" s="42"/>
      <c r="M285" s="22"/>
      <c r="N285" s="26" t="s">
        <v>488</v>
      </c>
      <c r="O285" s="26"/>
      <c r="P285" s="22" t="s">
        <v>27</v>
      </c>
      <c r="Q285" s="22">
        <v>1</v>
      </c>
      <c r="R285" s="22">
        <v>1</v>
      </c>
      <c r="S285" s="22" t="s">
        <v>26</v>
      </c>
      <c r="T285" s="26" t="s">
        <v>413</v>
      </c>
      <c r="U285" s="27" t="s">
        <v>277</v>
      </c>
    </row>
    <row r="286" spans="1:21" ht="18.75" customHeight="1">
      <c r="A286">
        <v>270</v>
      </c>
      <c r="B286" s="22">
        <v>295</v>
      </c>
      <c r="C286" s="22" t="s">
        <v>47</v>
      </c>
      <c r="D286" s="56" t="s">
        <v>17</v>
      </c>
      <c r="E286" s="58">
        <v>69</v>
      </c>
      <c r="F286" s="56" t="s">
        <v>18</v>
      </c>
      <c r="G286" s="58">
        <v>851</v>
      </c>
      <c r="H286" s="22"/>
      <c r="I286" s="22"/>
      <c r="J286" s="22"/>
      <c r="K286" s="22"/>
      <c r="L286" s="42"/>
      <c r="M286" s="22"/>
      <c r="N286" s="26" t="s">
        <v>488</v>
      </c>
      <c r="O286" s="26"/>
      <c r="P286" s="22" t="s">
        <v>27</v>
      </c>
      <c r="Q286" s="22">
        <v>1</v>
      </c>
      <c r="R286" s="22">
        <v>1</v>
      </c>
      <c r="S286" s="22" t="s">
        <v>26</v>
      </c>
      <c r="T286" s="26" t="s">
        <v>413</v>
      </c>
      <c r="U286" s="27" t="s">
        <v>277</v>
      </c>
    </row>
    <row r="287" spans="1:21">
      <c r="A287">
        <v>271</v>
      </c>
      <c r="B287" s="22">
        <v>294</v>
      </c>
      <c r="C287" s="22" t="s">
        <v>124</v>
      </c>
      <c r="D287" s="56" t="s">
        <v>17</v>
      </c>
      <c r="E287" s="58">
        <v>69</v>
      </c>
      <c r="F287" s="56" t="s">
        <v>18</v>
      </c>
      <c r="G287" s="58">
        <v>970</v>
      </c>
      <c r="H287" s="22"/>
      <c r="I287" s="22"/>
      <c r="J287" s="22"/>
      <c r="K287" s="22"/>
      <c r="L287" s="42"/>
      <c r="M287" s="22"/>
      <c r="N287" s="26" t="s">
        <v>488</v>
      </c>
      <c r="O287" s="22"/>
      <c r="P287" s="22"/>
      <c r="Q287" s="22"/>
      <c r="R287" s="22"/>
      <c r="S287" s="26" t="s">
        <v>882</v>
      </c>
      <c r="T287" s="26" t="s">
        <v>413</v>
      </c>
      <c r="U287" s="27" t="s">
        <v>277</v>
      </c>
    </row>
    <row r="288" spans="1:21" s="130" customFormat="1" ht="18.75" customHeight="1">
      <c r="A288">
        <v>272</v>
      </c>
      <c r="B288" s="128">
        <v>293</v>
      </c>
      <c r="C288" s="144" t="s">
        <v>123</v>
      </c>
      <c r="D288" s="139" t="s">
        <v>17</v>
      </c>
      <c r="E288" s="100">
        <v>70</v>
      </c>
      <c r="F288" s="139" t="s">
        <v>18</v>
      </c>
      <c r="G288" s="148" t="s">
        <v>505</v>
      </c>
      <c r="H288" s="145" t="s">
        <v>17</v>
      </c>
      <c r="I288" s="144">
        <v>69</v>
      </c>
      <c r="J288" s="145" t="s">
        <v>18</v>
      </c>
      <c r="K288" s="144">
        <v>400</v>
      </c>
      <c r="L288" s="144"/>
      <c r="M288" s="129"/>
      <c r="N288" s="145" t="s">
        <v>496</v>
      </c>
      <c r="O288" s="145"/>
      <c r="P288" s="144" t="s">
        <v>27</v>
      </c>
      <c r="Q288" s="144">
        <v>5.5</v>
      </c>
      <c r="R288" s="144">
        <v>3.5</v>
      </c>
      <c r="S288" s="144" t="s">
        <v>30</v>
      </c>
      <c r="T288" s="145" t="s">
        <v>413</v>
      </c>
      <c r="U288" s="146" t="s">
        <v>936</v>
      </c>
    </row>
    <row r="289" spans="1:21" s="25" customFormat="1" ht="18.75" customHeight="1">
      <c r="A289" s="25">
        <v>273</v>
      </c>
      <c r="B289" s="128">
        <v>293</v>
      </c>
      <c r="C289" s="22" t="s">
        <v>47</v>
      </c>
      <c r="D289" s="54" t="s">
        <v>17</v>
      </c>
      <c r="E289" s="58">
        <v>70</v>
      </c>
      <c r="F289" s="54" t="s">
        <v>18</v>
      </c>
      <c r="G289" s="58">
        <v>64</v>
      </c>
      <c r="H289" s="22"/>
      <c r="I289" s="22"/>
      <c r="J289" s="22"/>
      <c r="K289" s="22"/>
      <c r="L289" s="34"/>
      <c r="M289" s="22"/>
      <c r="N289" s="26" t="s">
        <v>488</v>
      </c>
      <c r="O289" s="26"/>
      <c r="P289" s="22" t="s">
        <v>27</v>
      </c>
      <c r="Q289" s="22">
        <v>0.5</v>
      </c>
      <c r="R289" s="22">
        <v>0.5</v>
      </c>
      <c r="S289" s="22" t="s">
        <v>48</v>
      </c>
      <c r="T289" s="26" t="s">
        <v>413</v>
      </c>
      <c r="U289" s="27" t="s">
        <v>277</v>
      </c>
    </row>
    <row r="290" spans="1:21">
      <c r="A290">
        <v>274</v>
      </c>
      <c r="B290" s="22">
        <v>292</v>
      </c>
      <c r="C290" s="22" t="s">
        <v>122</v>
      </c>
      <c r="D290" s="56" t="s">
        <v>17</v>
      </c>
      <c r="E290" s="55">
        <v>70</v>
      </c>
      <c r="F290" s="56" t="s">
        <v>18</v>
      </c>
      <c r="G290" s="58">
        <v>266</v>
      </c>
      <c r="H290" s="22"/>
      <c r="I290" s="22"/>
      <c r="J290" s="22"/>
      <c r="K290" s="22"/>
      <c r="L290" s="42"/>
      <c r="M290" s="22"/>
      <c r="N290" s="26" t="s">
        <v>488</v>
      </c>
      <c r="O290" s="22"/>
      <c r="P290" s="22"/>
      <c r="Q290" s="22"/>
      <c r="R290" s="22"/>
      <c r="S290" s="22"/>
      <c r="T290" s="26" t="s">
        <v>413</v>
      </c>
      <c r="U290" s="27" t="s">
        <v>277</v>
      </c>
    </row>
    <row r="291" spans="1:21" ht="18.75" customHeight="1">
      <c r="A291">
        <v>275</v>
      </c>
      <c r="B291" s="22">
        <v>291</v>
      </c>
      <c r="C291" s="26" t="s">
        <v>47</v>
      </c>
      <c r="D291" s="56" t="s">
        <v>17</v>
      </c>
      <c r="E291" s="55">
        <v>70</v>
      </c>
      <c r="F291" s="56" t="s">
        <v>18</v>
      </c>
      <c r="G291" s="58">
        <v>300</v>
      </c>
      <c r="H291" s="22"/>
      <c r="I291" s="22"/>
      <c r="J291" s="22"/>
      <c r="K291" s="22"/>
      <c r="L291" s="42"/>
      <c r="M291" s="22"/>
      <c r="N291" s="26" t="s">
        <v>488</v>
      </c>
      <c r="O291" s="26"/>
      <c r="P291" s="22" t="s">
        <v>27</v>
      </c>
      <c r="Q291" s="22">
        <v>1.5</v>
      </c>
      <c r="R291" s="22">
        <v>1.5</v>
      </c>
      <c r="S291" s="22" t="s">
        <v>26</v>
      </c>
      <c r="T291" s="26" t="s">
        <v>413</v>
      </c>
      <c r="U291" s="27" t="s">
        <v>277</v>
      </c>
    </row>
    <row r="292" spans="1:21" ht="18.75" customHeight="1">
      <c r="A292">
        <v>276</v>
      </c>
      <c r="B292" s="22">
        <v>290</v>
      </c>
      <c r="C292" s="22" t="s">
        <v>121</v>
      </c>
      <c r="D292" s="56" t="s">
        <v>17</v>
      </c>
      <c r="E292" s="55">
        <v>70</v>
      </c>
      <c r="F292" s="56" t="s">
        <v>18</v>
      </c>
      <c r="G292" s="58">
        <v>470</v>
      </c>
      <c r="H292" s="22"/>
      <c r="I292" s="22"/>
      <c r="J292" s="22"/>
      <c r="K292" s="22"/>
      <c r="L292" s="42"/>
      <c r="M292" s="22"/>
      <c r="N292" s="26" t="s">
        <v>488</v>
      </c>
      <c r="O292" s="26"/>
      <c r="P292" s="22" t="s">
        <v>27</v>
      </c>
      <c r="Q292" s="22">
        <v>3</v>
      </c>
      <c r="R292" s="22">
        <v>1.5</v>
      </c>
      <c r="S292" s="22" t="s">
        <v>26</v>
      </c>
      <c r="T292" s="26" t="s">
        <v>413</v>
      </c>
      <c r="U292" s="27" t="s">
        <v>277</v>
      </c>
    </row>
    <row r="293" spans="1:21" s="35" customFormat="1" ht="18.75" customHeight="1">
      <c r="A293">
        <v>277</v>
      </c>
      <c r="B293" s="161">
        <v>289</v>
      </c>
      <c r="C293" s="40" t="s">
        <v>459</v>
      </c>
      <c r="D293" s="60" t="s">
        <v>17</v>
      </c>
      <c r="E293" s="59">
        <v>70</v>
      </c>
      <c r="F293" s="60" t="s">
        <v>18</v>
      </c>
      <c r="G293" s="59">
        <v>577</v>
      </c>
      <c r="H293" s="40" t="s">
        <v>17</v>
      </c>
      <c r="I293" s="33">
        <v>69</v>
      </c>
      <c r="J293" s="40" t="s">
        <v>18</v>
      </c>
      <c r="K293" s="33">
        <v>905</v>
      </c>
      <c r="L293" s="39"/>
      <c r="M293" s="33"/>
      <c r="N293" s="40" t="s">
        <v>488</v>
      </c>
      <c r="O293" s="40"/>
      <c r="P293" s="33" t="s">
        <v>27</v>
      </c>
      <c r="Q293" s="33">
        <v>5.5</v>
      </c>
      <c r="R293" s="33">
        <v>3.5</v>
      </c>
      <c r="S293" s="33" t="s">
        <v>30</v>
      </c>
      <c r="T293" s="40" t="s">
        <v>413</v>
      </c>
      <c r="U293" s="147" t="s">
        <v>277</v>
      </c>
    </row>
    <row r="294" spans="1:21" s="35" customFormat="1" ht="18.75" customHeight="1">
      <c r="A294">
        <v>278</v>
      </c>
      <c r="B294" s="161">
        <v>289</v>
      </c>
      <c r="C294" s="40" t="s">
        <v>460</v>
      </c>
      <c r="D294" s="60" t="s">
        <v>17</v>
      </c>
      <c r="E294" s="59">
        <v>70</v>
      </c>
      <c r="F294" s="60" t="s">
        <v>18</v>
      </c>
      <c r="G294" s="59">
        <v>577</v>
      </c>
      <c r="H294" s="40" t="s">
        <v>17</v>
      </c>
      <c r="I294" s="33">
        <v>69</v>
      </c>
      <c r="J294" s="40" t="s">
        <v>18</v>
      </c>
      <c r="K294" s="33">
        <v>905</v>
      </c>
      <c r="L294" s="33"/>
      <c r="M294" s="39"/>
      <c r="N294" s="40" t="s">
        <v>496</v>
      </c>
      <c r="O294" s="40"/>
      <c r="P294" s="33" t="s">
        <v>27</v>
      </c>
      <c r="Q294" s="33">
        <v>2</v>
      </c>
      <c r="R294" s="33">
        <v>1.5</v>
      </c>
      <c r="S294" s="33" t="s">
        <v>48</v>
      </c>
      <c r="T294" s="40" t="s">
        <v>413</v>
      </c>
      <c r="U294" s="147" t="s">
        <v>277</v>
      </c>
    </row>
    <row r="295" spans="1:21" s="130" customFormat="1" ht="18.75" customHeight="1">
      <c r="A295">
        <v>279</v>
      </c>
      <c r="B295" s="144">
        <v>288</v>
      </c>
      <c r="C295" s="144" t="s">
        <v>120</v>
      </c>
      <c r="D295" s="139" t="s">
        <v>17</v>
      </c>
      <c r="E295" s="100">
        <v>71</v>
      </c>
      <c r="F295" s="139" t="s">
        <v>18</v>
      </c>
      <c r="G295" s="100">
        <v>456</v>
      </c>
      <c r="H295" s="145" t="s">
        <v>17</v>
      </c>
      <c r="I295" s="144">
        <v>70</v>
      </c>
      <c r="J295" s="145" t="s">
        <v>18</v>
      </c>
      <c r="K295" s="144">
        <v>750</v>
      </c>
      <c r="L295" s="144"/>
      <c r="M295" s="129"/>
      <c r="N295" s="145" t="s">
        <v>496</v>
      </c>
      <c r="O295" s="145"/>
      <c r="P295" s="144" t="s">
        <v>27</v>
      </c>
      <c r="Q295" s="144">
        <v>2</v>
      </c>
      <c r="R295" s="144">
        <v>1.5</v>
      </c>
      <c r="S295" s="144" t="s">
        <v>30</v>
      </c>
      <c r="T295" s="145" t="s">
        <v>413</v>
      </c>
      <c r="U295" s="146" t="s">
        <v>936</v>
      </c>
    </row>
    <row r="296" spans="1:21" ht="18.75" customHeight="1">
      <c r="A296">
        <v>280</v>
      </c>
      <c r="B296" s="22">
        <v>287</v>
      </c>
      <c r="C296" s="22" t="s">
        <v>119</v>
      </c>
      <c r="D296" s="56" t="s">
        <v>17</v>
      </c>
      <c r="E296" s="58">
        <v>71</v>
      </c>
      <c r="F296" s="56" t="s">
        <v>18</v>
      </c>
      <c r="G296" s="58">
        <v>660</v>
      </c>
      <c r="H296" s="22" t="s">
        <v>17</v>
      </c>
      <c r="I296" s="22">
        <v>71</v>
      </c>
      <c r="J296" s="22" t="s">
        <v>18</v>
      </c>
      <c r="K296" s="22">
        <v>0</v>
      </c>
      <c r="L296" s="22"/>
      <c r="M296" s="42"/>
      <c r="N296" s="26" t="s">
        <v>496</v>
      </c>
      <c r="O296" s="26"/>
      <c r="P296" s="22" t="s">
        <v>27</v>
      </c>
      <c r="Q296" s="22">
        <v>2</v>
      </c>
      <c r="R296" s="22">
        <v>2</v>
      </c>
      <c r="S296" s="22" t="s">
        <v>26</v>
      </c>
      <c r="T296" s="26" t="s">
        <v>413</v>
      </c>
      <c r="U296" s="27" t="s">
        <v>277</v>
      </c>
    </row>
    <row r="297" spans="1:21" s="35" customFormat="1">
      <c r="A297">
        <v>281</v>
      </c>
      <c r="B297" s="33">
        <v>286</v>
      </c>
      <c r="C297" s="33" t="s">
        <v>118</v>
      </c>
      <c r="D297" s="60" t="s">
        <v>17</v>
      </c>
      <c r="E297" s="59">
        <v>71</v>
      </c>
      <c r="F297" s="60" t="s">
        <v>18</v>
      </c>
      <c r="G297" s="60">
        <v>745</v>
      </c>
      <c r="H297" s="40" t="s">
        <v>17</v>
      </c>
      <c r="I297" s="40">
        <v>72</v>
      </c>
      <c r="J297" s="40" t="s">
        <v>18</v>
      </c>
      <c r="K297" s="40">
        <v>76</v>
      </c>
      <c r="L297" s="33"/>
      <c r="M297" s="39"/>
      <c r="N297" s="40" t="s">
        <v>496</v>
      </c>
      <c r="O297" s="33"/>
      <c r="P297" s="33"/>
      <c r="Q297" s="33"/>
      <c r="R297" s="33"/>
      <c r="S297" s="33"/>
      <c r="T297" s="40" t="s">
        <v>413</v>
      </c>
      <c r="U297" s="147" t="s">
        <v>277</v>
      </c>
    </row>
    <row r="298" spans="1:21" ht="18.75" customHeight="1">
      <c r="A298">
        <v>282</v>
      </c>
      <c r="B298" s="22">
        <v>285</v>
      </c>
      <c r="C298" s="22" t="s">
        <v>117</v>
      </c>
      <c r="D298" s="56" t="s">
        <v>17</v>
      </c>
      <c r="E298" s="58">
        <v>71</v>
      </c>
      <c r="F298" s="56" t="s">
        <v>18</v>
      </c>
      <c r="G298" s="58">
        <v>814</v>
      </c>
      <c r="H298" s="22"/>
      <c r="I298" s="22"/>
      <c r="J298" s="22"/>
      <c r="K298" s="22"/>
      <c r="L298" s="22"/>
      <c r="M298" s="42"/>
      <c r="N298" s="26" t="s">
        <v>496</v>
      </c>
      <c r="O298" s="26"/>
      <c r="P298" s="22" t="s">
        <v>27</v>
      </c>
      <c r="Q298" s="22">
        <v>3</v>
      </c>
      <c r="R298" s="22">
        <v>1.5</v>
      </c>
      <c r="S298" s="22" t="s">
        <v>26</v>
      </c>
      <c r="T298" s="26" t="s">
        <v>413</v>
      </c>
      <c r="U298" s="27" t="s">
        <v>277</v>
      </c>
    </row>
    <row r="299" spans="1:21">
      <c r="A299">
        <v>283</v>
      </c>
      <c r="B299" s="128">
        <v>284</v>
      </c>
      <c r="C299" s="22" t="s">
        <v>115</v>
      </c>
      <c r="D299" s="56" t="s">
        <v>17</v>
      </c>
      <c r="E299" s="58">
        <v>71</v>
      </c>
      <c r="F299" s="56" t="s">
        <v>18</v>
      </c>
      <c r="G299" s="58">
        <v>967</v>
      </c>
      <c r="H299" s="22"/>
      <c r="I299" s="22"/>
      <c r="J299" s="22"/>
      <c r="K299" s="22"/>
      <c r="L299" s="22"/>
      <c r="M299" s="42"/>
      <c r="N299" s="26" t="s">
        <v>496</v>
      </c>
      <c r="O299" s="22"/>
      <c r="P299" s="22"/>
      <c r="Q299" s="22"/>
      <c r="R299" s="22"/>
      <c r="S299" s="22"/>
      <c r="T299" s="26" t="s">
        <v>413</v>
      </c>
      <c r="U299" s="27" t="s">
        <v>277</v>
      </c>
    </row>
    <row r="300" spans="1:21">
      <c r="A300">
        <v>284</v>
      </c>
      <c r="B300" s="128">
        <v>284</v>
      </c>
      <c r="C300" s="22" t="s">
        <v>116</v>
      </c>
      <c r="D300" s="56" t="s">
        <v>17</v>
      </c>
      <c r="E300" s="58">
        <v>71</v>
      </c>
      <c r="F300" s="56" t="s">
        <v>18</v>
      </c>
      <c r="G300" s="58">
        <v>967</v>
      </c>
      <c r="H300" s="22"/>
      <c r="I300" s="22"/>
      <c r="J300" s="22"/>
      <c r="K300" s="22"/>
      <c r="L300" s="42"/>
      <c r="M300" s="22"/>
      <c r="N300" s="26" t="s">
        <v>488</v>
      </c>
      <c r="O300" s="22"/>
      <c r="P300" s="22"/>
      <c r="Q300" s="22"/>
      <c r="R300" s="22"/>
      <c r="S300" s="22"/>
      <c r="T300" s="26" t="s">
        <v>413</v>
      </c>
      <c r="U300" s="27" t="s">
        <v>277</v>
      </c>
    </row>
    <row r="301" spans="1:21" s="130" customFormat="1" ht="18.75" customHeight="1">
      <c r="A301" s="130">
        <v>285</v>
      </c>
      <c r="B301" s="162">
        <v>284</v>
      </c>
      <c r="C301" s="144" t="s">
        <v>46</v>
      </c>
      <c r="D301" s="139" t="s">
        <v>17</v>
      </c>
      <c r="E301" s="100">
        <v>71</v>
      </c>
      <c r="F301" s="139" t="s">
        <v>18</v>
      </c>
      <c r="G301" s="100">
        <v>967</v>
      </c>
      <c r="H301" s="144"/>
      <c r="I301" s="144"/>
      <c r="J301" s="144"/>
      <c r="K301" s="144"/>
      <c r="L301" s="144"/>
      <c r="M301" s="129"/>
      <c r="N301" s="145" t="s">
        <v>496</v>
      </c>
      <c r="O301" s="145"/>
      <c r="P301" s="144" t="s">
        <v>27</v>
      </c>
      <c r="Q301" s="144">
        <v>3</v>
      </c>
      <c r="R301" s="144">
        <v>1.5</v>
      </c>
      <c r="S301" s="144" t="s">
        <v>26</v>
      </c>
      <c r="T301" s="145" t="s">
        <v>413</v>
      </c>
      <c r="U301" s="146" t="s">
        <v>935</v>
      </c>
    </row>
    <row r="302" spans="1:21" s="130" customFormat="1" ht="18.75" customHeight="1">
      <c r="A302">
        <v>286</v>
      </c>
      <c r="B302" s="162">
        <v>284</v>
      </c>
      <c r="C302" s="144" t="s">
        <v>46</v>
      </c>
      <c r="D302" s="139" t="s">
        <v>17</v>
      </c>
      <c r="E302" s="100">
        <v>71</v>
      </c>
      <c r="F302" s="139" t="s">
        <v>18</v>
      </c>
      <c r="G302" s="100">
        <v>967</v>
      </c>
      <c r="H302" s="144"/>
      <c r="I302" s="144"/>
      <c r="J302" s="144"/>
      <c r="K302" s="144"/>
      <c r="L302" s="129"/>
      <c r="M302" s="144"/>
      <c r="N302" s="145" t="s">
        <v>488</v>
      </c>
      <c r="O302" s="145"/>
      <c r="P302" s="144" t="s">
        <v>27</v>
      </c>
      <c r="Q302" s="144">
        <v>3</v>
      </c>
      <c r="R302" s="144">
        <v>1.5</v>
      </c>
      <c r="S302" s="144" t="s">
        <v>26</v>
      </c>
      <c r="T302" s="145" t="s">
        <v>413</v>
      </c>
      <c r="U302" s="146" t="s">
        <v>935</v>
      </c>
    </row>
    <row r="303" spans="1:21">
      <c r="A303">
        <v>287</v>
      </c>
      <c r="B303" s="22">
        <v>283</v>
      </c>
      <c r="C303" s="22" t="s">
        <v>114</v>
      </c>
      <c r="D303" s="56" t="s">
        <v>17</v>
      </c>
      <c r="E303" s="58">
        <v>72</v>
      </c>
      <c r="F303" s="56" t="s">
        <v>18</v>
      </c>
      <c r="G303" s="58">
        <v>110</v>
      </c>
      <c r="H303" s="22" t="s">
        <v>17</v>
      </c>
      <c r="I303" s="22">
        <v>71</v>
      </c>
      <c r="J303" s="22" t="s">
        <v>18</v>
      </c>
      <c r="K303" s="22">
        <v>458</v>
      </c>
      <c r="L303" s="22"/>
      <c r="M303" s="22"/>
      <c r="N303" s="22"/>
      <c r="O303" s="22"/>
      <c r="P303" s="22"/>
      <c r="Q303" s="22"/>
      <c r="R303" s="22"/>
      <c r="S303" s="26" t="s">
        <v>525</v>
      </c>
      <c r="T303" s="26" t="s">
        <v>413</v>
      </c>
      <c r="U303" s="27" t="s">
        <v>277</v>
      </c>
    </row>
    <row r="304" spans="1:21" ht="18.75" customHeight="1">
      <c r="A304">
        <v>288</v>
      </c>
      <c r="B304" s="128">
        <v>282</v>
      </c>
      <c r="C304" s="22" t="s">
        <v>46</v>
      </c>
      <c r="D304" s="56" t="s">
        <v>17</v>
      </c>
      <c r="E304" s="58">
        <v>72</v>
      </c>
      <c r="F304" s="56" t="s">
        <v>18</v>
      </c>
      <c r="G304" s="58">
        <v>275</v>
      </c>
      <c r="H304" s="22"/>
      <c r="I304" s="22"/>
      <c r="J304" s="22"/>
      <c r="K304" s="22"/>
      <c r="L304" s="22"/>
      <c r="M304" s="42"/>
      <c r="N304" s="26" t="s">
        <v>496</v>
      </c>
      <c r="O304" s="26"/>
      <c r="P304" s="22" t="s">
        <v>27</v>
      </c>
      <c r="Q304" s="22">
        <v>3</v>
      </c>
      <c r="R304" s="22">
        <v>1.5</v>
      </c>
      <c r="S304" s="22" t="s">
        <v>26</v>
      </c>
      <c r="T304" s="26" t="s">
        <v>413</v>
      </c>
      <c r="U304" s="27" t="s">
        <v>277</v>
      </c>
    </row>
    <row r="305" spans="1:21" ht="18.75" customHeight="1">
      <c r="A305">
        <v>289</v>
      </c>
      <c r="B305" s="128">
        <v>282</v>
      </c>
      <c r="C305" s="22" t="s">
        <v>46</v>
      </c>
      <c r="D305" s="56" t="s">
        <v>17</v>
      </c>
      <c r="E305" s="58">
        <v>72</v>
      </c>
      <c r="F305" s="56" t="s">
        <v>18</v>
      </c>
      <c r="G305" s="58">
        <v>275</v>
      </c>
      <c r="H305" s="22"/>
      <c r="I305" s="22"/>
      <c r="J305" s="22"/>
      <c r="K305" s="22"/>
      <c r="L305" s="42"/>
      <c r="M305" s="22"/>
      <c r="N305" s="26" t="s">
        <v>488</v>
      </c>
      <c r="O305" s="26"/>
      <c r="P305" s="22" t="s">
        <v>27</v>
      </c>
      <c r="Q305" s="22">
        <v>3</v>
      </c>
      <c r="R305" s="22">
        <v>1.5</v>
      </c>
      <c r="S305" s="22" t="s">
        <v>26</v>
      </c>
      <c r="T305" s="26" t="s">
        <v>413</v>
      </c>
      <c r="U305" s="26" t="s">
        <v>284</v>
      </c>
    </row>
    <row r="306" spans="1:21" ht="18.75" customHeight="1">
      <c r="A306">
        <v>290</v>
      </c>
      <c r="B306" s="128">
        <v>281</v>
      </c>
      <c r="C306" s="22" t="s">
        <v>47</v>
      </c>
      <c r="D306" s="56" t="s">
        <v>17</v>
      </c>
      <c r="E306" s="58">
        <v>72</v>
      </c>
      <c r="F306" s="56" t="s">
        <v>18</v>
      </c>
      <c r="G306" s="58">
        <v>372</v>
      </c>
      <c r="H306" s="22"/>
      <c r="I306" s="22"/>
      <c r="J306" s="22"/>
      <c r="K306" s="22"/>
      <c r="L306" s="22"/>
      <c r="M306" s="42"/>
      <c r="N306" s="26" t="s">
        <v>496</v>
      </c>
      <c r="O306" s="26"/>
      <c r="P306" s="22" t="s">
        <v>27</v>
      </c>
      <c r="Q306" s="22">
        <v>0.5</v>
      </c>
      <c r="R306" s="22">
        <v>0.5</v>
      </c>
      <c r="S306" s="22" t="s">
        <v>26</v>
      </c>
      <c r="T306" s="26" t="s">
        <v>413</v>
      </c>
      <c r="U306" s="573" t="s">
        <v>283</v>
      </c>
    </row>
    <row r="307" spans="1:21" ht="18.75" customHeight="1">
      <c r="A307">
        <v>291</v>
      </c>
      <c r="B307" s="128">
        <v>281</v>
      </c>
      <c r="C307" s="22" t="s">
        <v>47</v>
      </c>
      <c r="D307" s="56" t="s">
        <v>17</v>
      </c>
      <c r="E307" s="58">
        <v>72</v>
      </c>
      <c r="F307" s="56" t="s">
        <v>18</v>
      </c>
      <c r="G307" s="58">
        <v>372</v>
      </c>
      <c r="H307" s="22"/>
      <c r="I307" s="22"/>
      <c r="J307" s="22"/>
      <c r="K307" s="22"/>
      <c r="L307" s="42"/>
      <c r="M307" s="22"/>
      <c r="N307" s="26" t="s">
        <v>488</v>
      </c>
      <c r="O307" s="26"/>
      <c r="P307" s="22" t="s">
        <v>27</v>
      </c>
      <c r="Q307" s="22">
        <v>0.5</v>
      </c>
      <c r="R307" s="22">
        <v>0.5</v>
      </c>
      <c r="S307" s="22" t="s">
        <v>26</v>
      </c>
      <c r="T307" s="26" t="s">
        <v>413</v>
      </c>
      <c r="U307" s="574"/>
    </row>
    <row r="308" spans="1:21" s="130" customFormat="1" ht="18.75" customHeight="1">
      <c r="A308">
        <v>292</v>
      </c>
      <c r="B308" s="162"/>
      <c r="C308" s="145" t="s">
        <v>938</v>
      </c>
      <c r="D308" s="139" t="s">
        <v>17</v>
      </c>
      <c r="E308" s="100">
        <v>73</v>
      </c>
      <c r="F308" s="139" t="s">
        <v>18</v>
      </c>
      <c r="G308" s="100">
        <v>900</v>
      </c>
      <c r="H308" s="144"/>
      <c r="I308" s="144"/>
      <c r="J308" s="144"/>
      <c r="K308" s="144"/>
      <c r="L308" s="129"/>
      <c r="M308" s="129"/>
      <c r="N308" s="145" t="s">
        <v>496</v>
      </c>
      <c r="O308" s="145"/>
      <c r="P308" s="144" t="s">
        <v>27</v>
      </c>
      <c r="Q308" s="144"/>
      <c r="R308" s="144"/>
      <c r="S308" s="144"/>
      <c r="T308" s="145"/>
      <c r="U308" s="202" t="s">
        <v>935</v>
      </c>
    </row>
    <row r="309" spans="1:21" s="35" customFormat="1" ht="18.75" customHeight="1">
      <c r="A309">
        <v>293</v>
      </c>
      <c r="B309" s="33">
        <v>280</v>
      </c>
      <c r="C309" s="40" t="s">
        <v>461</v>
      </c>
      <c r="D309" s="60" t="s">
        <v>17</v>
      </c>
      <c r="E309" s="59">
        <v>73</v>
      </c>
      <c r="F309" s="60" t="s">
        <v>18</v>
      </c>
      <c r="G309" s="59">
        <v>900</v>
      </c>
      <c r="H309" s="40" t="s">
        <v>17</v>
      </c>
      <c r="I309" s="33">
        <v>74</v>
      </c>
      <c r="J309" s="40" t="s">
        <v>18</v>
      </c>
      <c r="K309" s="33">
        <v>350</v>
      </c>
      <c r="L309" s="39"/>
      <c r="M309" s="33"/>
      <c r="N309" s="40" t="s">
        <v>488</v>
      </c>
      <c r="O309" s="40"/>
      <c r="P309" s="33" t="s">
        <v>27</v>
      </c>
      <c r="Q309" s="33">
        <v>5.5</v>
      </c>
      <c r="R309" s="33">
        <v>3.5</v>
      </c>
      <c r="S309" s="33" t="s">
        <v>30</v>
      </c>
      <c r="T309" s="40" t="s">
        <v>414</v>
      </c>
      <c r="U309" s="147" t="s">
        <v>277</v>
      </c>
    </row>
    <row r="310" spans="1:21" ht="18.75" customHeight="1">
      <c r="A310">
        <v>294</v>
      </c>
      <c r="B310" s="22">
        <v>279</v>
      </c>
      <c r="C310" s="22" t="s">
        <v>113</v>
      </c>
      <c r="D310" s="56" t="s">
        <v>17</v>
      </c>
      <c r="E310" s="58">
        <v>74</v>
      </c>
      <c r="F310" s="56" t="s">
        <v>18</v>
      </c>
      <c r="G310" s="58">
        <v>223</v>
      </c>
      <c r="H310" s="22"/>
      <c r="I310" s="22"/>
      <c r="J310" s="22"/>
      <c r="K310" s="22"/>
      <c r="L310" s="42"/>
      <c r="M310" s="22"/>
      <c r="N310" s="26" t="s">
        <v>488</v>
      </c>
      <c r="O310" s="26"/>
      <c r="P310" s="22" t="s">
        <v>27</v>
      </c>
      <c r="Q310" s="22">
        <v>0.5</v>
      </c>
      <c r="R310" s="22">
        <v>0.5</v>
      </c>
      <c r="S310" s="22" t="s">
        <v>26</v>
      </c>
      <c r="T310" s="26" t="s">
        <v>414</v>
      </c>
      <c r="U310" s="27" t="s">
        <v>277</v>
      </c>
    </row>
    <row r="311" spans="1:21" ht="18.75" customHeight="1">
      <c r="A311">
        <v>295</v>
      </c>
      <c r="B311" s="22">
        <v>278</v>
      </c>
      <c r="C311" s="22" t="s">
        <v>47</v>
      </c>
      <c r="D311" s="56" t="s">
        <v>17</v>
      </c>
      <c r="E311" s="58">
        <v>74</v>
      </c>
      <c r="F311" s="56" t="s">
        <v>18</v>
      </c>
      <c r="G311" s="58">
        <v>492</v>
      </c>
      <c r="H311" s="22"/>
      <c r="I311" s="22"/>
      <c r="J311" s="22"/>
      <c r="K311" s="22"/>
      <c r="L311" s="42"/>
      <c r="M311" s="22"/>
      <c r="N311" s="26" t="s">
        <v>488</v>
      </c>
      <c r="O311" s="26"/>
      <c r="P311" s="22" t="s">
        <v>27</v>
      </c>
      <c r="Q311" s="22">
        <v>0.5</v>
      </c>
      <c r="R311" s="22">
        <v>0.5</v>
      </c>
      <c r="S311" s="22" t="s">
        <v>26</v>
      </c>
      <c r="T311" s="26" t="s">
        <v>414</v>
      </c>
      <c r="U311" s="27" t="s">
        <v>277</v>
      </c>
    </row>
    <row r="312" spans="1:21" ht="18.75" customHeight="1">
      <c r="A312">
        <v>296</v>
      </c>
      <c r="B312" s="22">
        <v>277</v>
      </c>
      <c r="C312" s="22" t="s">
        <v>87</v>
      </c>
      <c r="D312" s="56" t="s">
        <v>17</v>
      </c>
      <c r="E312" s="58">
        <v>74</v>
      </c>
      <c r="F312" s="56" t="s">
        <v>18</v>
      </c>
      <c r="G312" s="58">
        <v>576</v>
      </c>
      <c r="H312" s="22"/>
      <c r="I312" s="22"/>
      <c r="J312" s="22"/>
      <c r="K312" s="22"/>
      <c r="L312" s="22"/>
      <c r="M312" s="42"/>
      <c r="N312" s="26" t="s">
        <v>496</v>
      </c>
      <c r="O312" s="26"/>
      <c r="P312" s="22" t="s">
        <v>27</v>
      </c>
      <c r="Q312" s="22">
        <v>1.5</v>
      </c>
      <c r="R312" s="22">
        <v>1</v>
      </c>
      <c r="S312" s="22" t="s">
        <v>30</v>
      </c>
      <c r="T312" s="26" t="s">
        <v>414</v>
      </c>
      <c r="U312" s="27" t="s">
        <v>277</v>
      </c>
    </row>
    <row r="313" spans="1:21" ht="18.75" customHeight="1">
      <c r="A313">
        <v>297</v>
      </c>
      <c r="B313" s="128">
        <v>276</v>
      </c>
      <c r="C313" s="22" t="s">
        <v>112</v>
      </c>
      <c r="D313" s="56" t="s">
        <v>17</v>
      </c>
      <c r="E313" s="58">
        <v>74</v>
      </c>
      <c r="F313" s="56" t="s">
        <v>18</v>
      </c>
      <c r="G313" s="58">
        <v>593</v>
      </c>
      <c r="H313" s="22"/>
      <c r="I313" s="22"/>
      <c r="J313" s="22"/>
      <c r="K313" s="22"/>
      <c r="L313" s="22"/>
      <c r="M313" s="42"/>
      <c r="N313" s="26" t="s">
        <v>496</v>
      </c>
      <c r="O313" s="26"/>
      <c r="P313" s="22" t="s">
        <v>27</v>
      </c>
      <c r="Q313" s="22">
        <v>0.5</v>
      </c>
      <c r="R313" s="22">
        <v>0.5</v>
      </c>
      <c r="S313" s="22" t="s">
        <v>26</v>
      </c>
      <c r="T313" s="26" t="s">
        <v>414</v>
      </c>
      <c r="U313" s="573" t="s">
        <v>282</v>
      </c>
    </row>
    <row r="314" spans="1:21" ht="18.75" customHeight="1">
      <c r="A314">
        <v>298</v>
      </c>
      <c r="B314" s="128">
        <v>276</v>
      </c>
      <c r="C314" s="22" t="s">
        <v>112</v>
      </c>
      <c r="D314" s="56" t="s">
        <v>17</v>
      </c>
      <c r="E314" s="58">
        <v>74</v>
      </c>
      <c r="F314" s="56" t="s">
        <v>18</v>
      </c>
      <c r="G314" s="58">
        <v>593</v>
      </c>
      <c r="H314" s="22"/>
      <c r="I314" s="22"/>
      <c r="J314" s="22"/>
      <c r="K314" s="22"/>
      <c r="L314" s="42"/>
      <c r="M314" s="22"/>
      <c r="N314" s="26" t="s">
        <v>488</v>
      </c>
      <c r="O314" s="26"/>
      <c r="P314" s="22" t="s">
        <v>27</v>
      </c>
      <c r="Q314" s="22">
        <v>0.5</v>
      </c>
      <c r="R314" s="22">
        <v>0.5</v>
      </c>
      <c r="S314" s="22" t="s">
        <v>26</v>
      </c>
      <c r="T314" s="26" t="s">
        <v>414</v>
      </c>
      <c r="U314" s="574"/>
    </row>
    <row r="315" spans="1:21" s="130" customFormat="1" ht="18.75" customHeight="1">
      <c r="A315" s="130">
        <v>299</v>
      </c>
      <c r="B315" s="162">
        <v>275</v>
      </c>
      <c r="C315" s="144" t="s">
        <v>111</v>
      </c>
      <c r="D315" s="139" t="s">
        <v>17</v>
      </c>
      <c r="E315" s="100">
        <v>75</v>
      </c>
      <c r="F315" s="139" t="s">
        <v>18</v>
      </c>
      <c r="G315" s="100">
        <v>295</v>
      </c>
      <c r="H315" s="144"/>
      <c r="I315" s="144"/>
      <c r="J315" s="144"/>
      <c r="K315" s="144"/>
      <c r="L315" s="144"/>
      <c r="M315" s="129"/>
      <c r="N315" s="145" t="s">
        <v>496</v>
      </c>
      <c r="O315" s="145"/>
      <c r="P315" s="144" t="s">
        <v>27</v>
      </c>
      <c r="Q315" s="144">
        <v>1</v>
      </c>
      <c r="R315" s="144">
        <v>0.5</v>
      </c>
      <c r="S315" s="144" t="s">
        <v>48</v>
      </c>
      <c r="T315" s="145" t="s">
        <v>414</v>
      </c>
      <c r="U315" s="146" t="s">
        <v>935</v>
      </c>
    </row>
    <row r="316" spans="1:21" s="130" customFormat="1" ht="18.75" customHeight="1">
      <c r="A316" s="130">
        <v>300</v>
      </c>
      <c r="B316" s="162">
        <v>275</v>
      </c>
      <c r="C316" s="144" t="s">
        <v>111</v>
      </c>
      <c r="D316" s="139" t="s">
        <v>17</v>
      </c>
      <c r="E316" s="100">
        <v>75</v>
      </c>
      <c r="F316" s="139" t="s">
        <v>18</v>
      </c>
      <c r="G316" s="100">
        <v>295</v>
      </c>
      <c r="H316" s="144"/>
      <c r="I316" s="144"/>
      <c r="J316" s="144"/>
      <c r="K316" s="144"/>
      <c r="L316" s="129"/>
      <c r="M316" s="144"/>
      <c r="N316" s="145" t="s">
        <v>488</v>
      </c>
      <c r="O316" s="145"/>
      <c r="P316" s="144" t="s">
        <v>27</v>
      </c>
      <c r="Q316" s="144">
        <v>0.5</v>
      </c>
      <c r="R316" s="144">
        <v>0.5</v>
      </c>
      <c r="S316" s="144" t="s">
        <v>26</v>
      </c>
      <c r="T316" s="145" t="s">
        <v>414</v>
      </c>
      <c r="U316" s="146" t="s">
        <v>935</v>
      </c>
    </row>
    <row r="317" spans="1:21">
      <c r="A317">
        <v>301</v>
      </c>
      <c r="B317" s="22">
        <v>274</v>
      </c>
      <c r="C317" s="22" t="s">
        <v>110</v>
      </c>
      <c r="D317" s="56" t="s">
        <v>17</v>
      </c>
      <c r="E317" s="58">
        <v>75</v>
      </c>
      <c r="F317" s="56" t="s">
        <v>18</v>
      </c>
      <c r="G317" s="58">
        <v>674</v>
      </c>
      <c r="H317" s="22"/>
      <c r="I317" s="22"/>
      <c r="J317" s="22"/>
      <c r="K317" s="22"/>
      <c r="L317" s="42"/>
      <c r="M317" s="22"/>
      <c r="N317" s="26" t="s">
        <v>488</v>
      </c>
      <c r="O317" s="22"/>
      <c r="P317" s="22"/>
      <c r="Q317" s="22"/>
      <c r="R317" s="22"/>
      <c r="S317" s="26" t="s">
        <v>882</v>
      </c>
      <c r="T317" s="26" t="s">
        <v>414</v>
      </c>
      <c r="U317" s="27" t="s">
        <v>277</v>
      </c>
    </row>
    <row r="318" spans="1:21" ht="18.75" customHeight="1">
      <c r="A318">
        <v>302</v>
      </c>
      <c r="B318" s="22">
        <v>273</v>
      </c>
      <c r="C318" s="22" t="s">
        <v>47</v>
      </c>
      <c r="D318" s="56" t="s">
        <v>17</v>
      </c>
      <c r="E318" s="58">
        <v>75</v>
      </c>
      <c r="F318" s="56" t="s">
        <v>18</v>
      </c>
      <c r="G318" s="58">
        <v>931</v>
      </c>
      <c r="H318" s="22"/>
      <c r="I318" s="22"/>
      <c r="J318" s="22"/>
      <c r="K318" s="22"/>
      <c r="L318" s="22"/>
      <c r="M318" s="42"/>
      <c r="N318" s="26" t="s">
        <v>496</v>
      </c>
      <c r="O318" s="26"/>
      <c r="P318" s="22" t="s">
        <v>27</v>
      </c>
      <c r="Q318" s="22">
        <v>0.5</v>
      </c>
      <c r="R318" s="22">
        <v>0.5</v>
      </c>
      <c r="S318" s="22" t="s">
        <v>26</v>
      </c>
      <c r="T318" s="26" t="s">
        <v>414</v>
      </c>
      <c r="U318" s="27" t="s">
        <v>277</v>
      </c>
    </row>
    <row r="319" spans="1:21">
      <c r="A319">
        <v>303</v>
      </c>
      <c r="B319" s="22">
        <v>272</v>
      </c>
      <c r="C319" s="22" t="s">
        <v>109</v>
      </c>
      <c r="D319" s="56" t="s">
        <v>17</v>
      </c>
      <c r="E319" s="58">
        <v>76</v>
      </c>
      <c r="F319" s="56" t="s">
        <v>18</v>
      </c>
      <c r="G319" s="64" t="s">
        <v>506</v>
      </c>
      <c r="H319" s="22"/>
      <c r="I319" s="22"/>
      <c r="J319" s="22"/>
      <c r="K319" s="22"/>
      <c r="L319" s="22"/>
      <c r="M319" s="42"/>
      <c r="N319" s="26" t="s">
        <v>496</v>
      </c>
      <c r="O319" s="22"/>
      <c r="P319" s="22"/>
      <c r="Q319" s="22"/>
      <c r="R319" s="22"/>
      <c r="S319" s="26" t="s">
        <v>882</v>
      </c>
      <c r="T319" s="26" t="s">
        <v>414</v>
      </c>
      <c r="U319" s="27" t="s">
        <v>277</v>
      </c>
    </row>
    <row r="320" spans="1:21" ht="18.75" customHeight="1">
      <c r="A320">
        <v>304</v>
      </c>
      <c r="B320" s="22">
        <v>271</v>
      </c>
      <c r="C320" s="22" t="s">
        <v>108</v>
      </c>
      <c r="D320" s="56" t="s">
        <v>17</v>
      </c>
      <c r="E320" s="58">
        <v>76</v>
      </c>
      <c r="F320" s="56" t="s">
        <v>18</v>
      </c>
      <c r="G320" s="64" t="s">
        <v>507</v>
      </c>
      <c r="H320" s="22"/>
      <c r="I320" s="22"/>
      <c r="J320" s="22"/>
      <c r="K320" s="22"/>
      <c r="L320" s="42"/>
      <c r="M320" s="22"/>
      <c r="N320" s="26" t="s">
        <v>488</v>
      </c>
      <c r="O320" s="26"/>
      <c r="P320" s="22" t="s">
        <v>27</v>
      </c>
      <c r="Q320" s="22">
        <v>2</v>
      </c>
      <c r="R320" s="22">
        <v>1.5</v>
      </c>
      <c r="S320" s="22" t="s">
        <v>26</v>
      </c>
      <c r="T320" s="26" t="s">
        <v>414</v>
      </c>
      <c r="U320" s="27" t="s">
        <v>277</v>
      </c>
    </row>
    <row r="321" spans="1:21">
      <c r="A321">
        <v>305</v>
      </c>
      <c r="B321" s="22">
        <v>270</v>
      </c>
      <c r="C321" s="22" t="s">
        <v>107</v>
      </c>
      <c r="D321" s="56" t="s">
        <v>17</v>
      </c>
      <c r="E321" s="58">
        <v>76</v>
      </c>
      <c r="F321" s="56" t="s">
        <v>18</v>
      </c>
      <c r="G321" s="58">
        <v>107</v>
      </c>
      <c r="H321" s="22"/>
      <c r="I321" s="22"/>
      <c r="J321" s="22"/>
      <c r="K321" s="22"/>
      <c r="L321" s="42"/>
      <c r="M321" s="22"/>
      <c r="N321" s="26" t="s">
        <v>488</v>
      </c>
      <c r="O321" s="22"/>
      <c r="P321" s="22"/>
      <c r="Q321" s="22"/>
      <c r="R321" s="22"/>
      <c r="S321" s="22"/>
      <c r="T321" s="26" t="s">
        <v>414</v>
      </c>
      <c r="U321" s="27" t="s">
        <v>277</v>
      </c>
    </row>
    <row r="322" spans="1:21">
      <c r="A322">
        <v>306</v>
      </c>
      <c r="B322" s="22">
        <v>269</v>
      </c>
      <c r="C322" s="22" t="s">
        <v>106</v>
      </c>
      <c r="D322" s="56" t="s">
        <v>17</v>
      </c>
      <c r="E322" s="58">
        <v>76</v>
      </c>
      <c r="F322" s="56" t="s">
        <v>18</v>
      </c>
      <c r="G322" s="58">
        <v>476</v>
      </c>
      <c r="H322" s="22"/>
      <c r="I322" s="22"/>
      <c r="J322" s="22"/>
      <c r="K322" s="22"/>
      <c r="L322" s="22"/>
      <c r="M322" s="42"/>
      <c r="N322" s="26" t="s">
        <v>496</v>
      </c>
      <c r="O322" s="22"/>
      <c r="P322" s="22"/>
      <c r="Q322" s="22"/>
      <c r="R322" s="22"/>
      <c r="S322" s="22"/>
      <c r="T322" s="26" t="s">
        <v>414</v>
      </c>
      <c r="U322" s="27" t="s">
        <v>277</v>
      </c>
    </row>
    <row r="323" spans="1:21" ht="18.75" customHeight="1">
      <c r="A323">
        <v>307</v>
      </c>
      <c r="B323" s="128">
        <v>268</v>
      </c>
      <c r="C323" s="22" t="s">
        <v>103</v>
      </c>
      <c r="D323" s="56" t="s">
        <v>17</v>
      </c>
      <c r="E323" s="58">
        <v>76</v>
      </c>
      <c r="F323" s="56" t="s">
        <v>18</v>
      </c>
      <c r="G323" s="58">
        <v>618</v>
      </c>
      <c r="H323" s="22"/>
      <c r="I323" s="22"/>
      <c r="J323" s="22"/>
      <c r="K323" s="22"/>
      <c r="L323" s="42"/>
      <c r="M323" s="22"/>
      <c r="N323" s="26" t="s">
        <v>488</v>
      </c>
      <c r="O323" s="26"/>
      <c r="P323" s="22" t="s">
        <v>27</v>
      </c>
      <c r="Q323" s="22">
        <v>7</v>
      </c>
      <c r="R323" s="22">
        <v>5.5</v>
      </c>
      <c r="S323" s="26" t="s">
        <v>221</v>
      </c>
      <c r="T323" s="26" t="s">
        <v>414</v>
      </c>
      <c r="U323" s="22" t="s">
        <v>105</v>
      </c>
    </row>
    <row r="324" spans="1:21">
      <c r="A324">
        <v>308</v>
      </c>
      <c r="B324" s="128">
        <v>268</v>
      </c>
      <c r="C324" s="22" t="s">
        <v>104</v>
      </c>
      <c r="D324" s="56" t="s">
        <v>17</v>
      </c>
      <c r="E324" s="58">
        <v>76</v>
      </c>
      <c r="F324" s="56" t="s">
        <v>18</v>
      </c>
      <c r="G324" s="58">
        <v>618</v>
      </c>
      <c r="H324" s="22"/>
      <c r="I324" s="22"/>
      <c r="J324" s="22"/>
      <c r="K324" s="22"/>
      <c r="L324" s="22"/>
      <c r="M324" s="42"/>
      <c r="N324" s="26" t="s">
        <v>496</v>
      </c>
      <c r="O324" s="22"/>
      <c r="P324" s="22"/>
      <c r="Q324" s="22"/>
      <c r="R324" s="22"/>
      <c r="S324" s="22"/>
      <c r="T324" s="26" t="s">
        <v>414</v>
      </c>
      <c r="U324" s="27" t="s">
        <v>277</v>
      </c>
    </row>
    <row r="325" spans="1:21" s="130" customFormat="1">
      <c r="B325" s="162"/>
      <c r="C325" s="145" t="s">
        <v>938</v>
      </c>
      <c r="D325" s="139" t="s">
        <v>17</v>
      </c>
      <c r="E325" s="100">
        <v>76</v>
      </c>
      <c r="F325" s="139" t="s">
        <v>18</v>
      </c>
      <c r="G325" s="100">
        <v>848</v>
      </c>
      <c r="H325" s="144"/>
      <c r="I325" s="144"/>
      <c r="J325" s="144"/>
      <c r="K325" s="144"/>
      <c r="L325" s="129"/>
      <c r="M325" s="129"/>
      <c r="N325" s="145" t="s">
        <v>488</v>
      </c>
      <c r="O325" s="144"/>
      <c r="P325" s="144" t="s">
        <v>27</v>
      </c>
      <c r="Q325" s="144"/>
      <c r="R325" s="144"/>
      <c r="S325" s="144"/>
      <c r="T325" s="145" t="s">
        <v>414</v>
      </c>
      <c r="U325" s="146" t="s">
        <v>935</v>
      </c>
    </row>
    <row r="326" spans="1:21" s="35" customFormat="1" ht="18.75" customHeight="1">
      <c r="A326">
        <v>309</v>
      </c>
      <c r="B326" s="33">
        <v>267</v>
      </c>
      <c r="C326" s="40" t="s">
        <v>462</v>
      </c>
      <c r="D326" s="60" t="s">
        <v>17</v>
      </c>
      <c r="E326" s="59">
        <v>76</v>
      </c>
      <c r="F326" s="60" t="s">
        <v>18</v>
      </c>
      <c r="G326" s="59">
        <v>848</v>
      </c>
      <c r="H326" s="40" t="s">
        <v>17</v>
      </c>
      <c r="I326" s="33">
        <v>77</v>
      </c>
      <c r="J326" s="40" t="s">
        <v>18</v>
      </c>
      <c r="K326" s="33">
        <v>350</v>
      </c>
      <c r="L326" s="33"/>
      <c r="M326" s="39"/>
      <c r="N326" s="40" t="s">
        <v>496</v>
      </c>
      <c r="O326" s="40"/>
      <c r="P326" s="33" t="s">
        <v>27</v>
      </c>
      <c r="Q326" s="33">
        <v>7</v>
      </c>
      <c r="R326" s="33">
        <v>5.5</v>
      </c>
      <c r="S326" s="33" t="s">
        <v>30</v>
      </c>
      <c r="T326" s="40" t="s">
        <v>414</v>
      </c>
      <c r="U326" s="147" t="s">
        <v>277</v>
      </c>
    </row>
    <row r="327" spans="1:21">
      <c r="A327">
        <v>310</v>
      </c>
      <c r="B327" s="128">
        <v>266</v>
      </c>
      <c r="C327" s="22" t="s">
        <v>102</v>
      </c>
      <c r="D327" s="56" t="s">
        <v>17</v>
      </c>
      <c r="E327" s="58">
        <v>76</v>
      </c>
      <c r="F327" s="56" t="s">
        <v>18</v>
      </c>
      <c r="G327" s="58">
        <v>946</v>
      </c>
      <c r="H327" s="22"/>
      <c r="I327" s="22"/>
      <c r="J327" s="22"/>
      <c r="K327" s="22"/>
      <c r="L327" s="22"/>
      <c r="M327" s="42"/>
      <c r="N327" s="26" t="s">
        <v>496</v>
      </c>
      <c r="O327" s="22"/>
      <c r="P327" s="22"/>
      <c r="Q327" s="22"/>
      <c r="R327" s="22"/>
      <c r="S327" s="26" t="s">
        <v>882</v>
      </c>
      <c r="T327" s="26" t="s">
        <v>414</v>
      </c>
      <c r="U327" s="27" t="s">
        <v>277</v>
      </c>
    </row>
    <row r="328" spans="1:21" ht="18.75" customHeight="1">
      <c r="A328">
        <v>311</v>
      </c>
      <c r="B328" s="128">
        <v>266</v>
      </c>
      <c r="C328" s="22" t="s">
        <v>99</v>
      </c>
      <c r="D328" s="56" t="s">
        <v>17</v>
      </c>
      <c r="E328" s="58">
        <v>76</v>
      </c>
      <c r="F328" s="56" t="s">
        <v>18</v>
      </c>
      <c r="G328" s="58">
        <v>946</v>
      </c>
      <c r="H328" s="22"/>
      <c r="I328" s="22"/>
      <c r="J328" s="22"/>
      <c r="K328" s="22"/>
      <c r="L328" s="42"/>
      <c r="M328" s="22"/>
      <c r="N328" s="26" t="s">
        <v>488</v>
      </c>
      <c r="O328" s="26"/>
      <c r="P328" s="22" t="s">
        <v>27</v>
      </c>
      <c r="Q328" s="22">
        <v>2</v>
      </c>
      <c r="R328" s="22">
        <v>2</v>
      </c>
      <c r="S328" s="22" t="s">
        <v>26</v>
      </c>
      <c r="T328" s="26" t="s">
        <v>414</v>
      </c>
      <c r="U328" s="27" t="s">
        <v>277</v>
      </c>
    </row>
    <row r="329" spans="1:21" ht="18.75" customHeight="1">
      <c r="A329">
        <v>312</v>
      </c>
      <c r="B329" s="128">
        <v>265</v>
      </c>
      <c r="C329" s="22" t="s">
        <v>100</v>
      </c>
      <c r="D329" s="56" t="s">
        <v>17</v>
      </c>
      <c r="E329" s="58">
        <v>77</v>
      </c>
      <c r="F329" s="56" t="s">
        <v>18</v>
      </c>
      <c r="G329" s="58">
        <v>193</v>
      </c>
      <c r="H329" s="22"/>
      <c r="I329" s="22"/>
      <c r="J329" s="22"/>
      <c r="K329" s="22"/>
      <c r="L329" s="42"/>
      <c r="M329" s="44"/>
      <c r="N329" s="26" t="s">
        <v>496</v>
      </c>
      <c r="O329" s="26"/>
      <c r="P329" s="22" t="s">
        <v>27</v>
      </c>
      <c r="Q329" s="22">
        <v>2</v>
      </c>
      <c r="R329" s="22">
        <v>2</v>
      </c>
      <c r="S329" s="22" t="s">
        <v>30</v>
      </c>
      <c r="T329" s="26" t="s">
        <v>414</v>
      </c>
      <c r="U329" s="27" t="s">
        <v>277</v>
      </c>
    </row>
    <row r="330" spans="1:21" ht="18.75" customHeight="1">
      <c r="A330">
        <v>313</v>
      </c>
      <c r="B330" s="128">
        <v>265</v>
      </c>
      <c r="C330" s="22" t="s">
        <v>101</v>
      </c>
      <c r="D330" s="56" t="s">
        <v>17</v>
      </c>
      <c r="E330" s="58">
        <v>77</v>
      </c>
      <c r="F330" s="56" t="s">
        <v>18</v>
      </c>
      <c r="G330" s="58">
        <v>193</v>
      </c>
      <c r="H330" s="22"/>
      <c r="I330" s="22"/>
      <c r="J330" s="22"/>
      <c r="K330" s="22"/>
      <c r="L330" s="42"/>
      <c r="M330" s="22"/>
      <c r="N330" s="26" t="s">
        <v>488</v>
      </c>
      <c r="O330" s="26"/>
      <c r="P330" s="22" t="s">
        <v>27</v>
      </c>
      <c r="Q330" s="22">
        <v>1</v>
      </c>
      <c r="R330" s="22">
        <v>1</v>
      </c>
      <c r="S330" s="22" t="s">
        <v>26</v>
      </c>
      <c r="T330" s="26" t="s">
        <v>414</v>
      </c>
      <c r="U330" s="27" t="s">
        <v>277</v>
      </c>
    </row>
    <row r="331" spans="1:21">
      <c r="A331">
        <v>314</v>
      </c>
      <c r="B331" s="22">
        <v>264</v>
      </c>
      <c r="C331" s="26" t="s">
        <v>471</v>
      </c>
      <c r="D331" s="56" t="s">
        <v>17</v>
      </c>
      <c r="E331" s="58">
        <v>77</v>
      </c>
      <c r="F331" s="56" t="s">
        <v>18</v>
      </c>
      <c r="G331" s="58">
        <v>238</v>
      </c>
      <c r="H331" s="22"/>
      <c r="I331" s="22"/>
      <c r="J331" s="22"/>
      <c r="K331" s="22"/>
      <c r="L331" s="22"/>
      <c r="M331" s="42"/>
      <c r="N331" s="26" t="s">
        <v>496</v>
      </c>
      <c r="O331" s="22"/>
      <c r="P331" s="22"/>
      <c r="Q331" s="22"/>
      <c r="R331" s="22"/>
      <c r="S331" s="22"/>
      <c r="T331" s="26" t="s">
        <v>414</v>
      </c>
      <c r="U331" s="27" t="s">
        <v>277</v>
      </c>
    </row>
    <row r="332" spans="1:21" ht="18.75" customHeight="1">
      <c r="A332">
        <v>315</v>
      </c>
      <c r="B332" s="128">
        <v>263</v>
      </c>
      <c r="C332" s="22" t="s">
        <v>99</v>
      </c>
      <c r="D332" s="56" t="s">
        <v>17</v>
      </c>
      <c r="E332" s="58">
        <v>77</v>
      </c>
      <c r="F332" s="56" t="s">
        <v>18</v>
      </c>
      <c r="G332" s="58">
        <v>309</v>
      </c>
      <c r="H332" s="22"/>
      <c r="I332" s="22"/>
      <c r="J332" s="22"/>
      <c r="K332" s="22"/>
      <c r="L332" s="22"/>
      <c r="M332" s="42"/>
      <c r="N332" s="26" t="s">
        <v>496</v>
      </c>
      <c r="O332" s="26"/>
      <c r="P332" s="22" t="s">
        <v>27</v>
      </c>
      <c r="Q332" s="22">
        <v>2.5</v>
      </c>
      <c r="R332" s="22">
        <v>2.5</v>
      </c>
      <c r="S332" s="22" t="s">
        <v>30</v>
      </c>
      <c r="T332" s="26" t="s">
        <v>414</v>
      </c>
      <c r="U332" s="27" t="s">
        <v>277</v>
      </c>
    </row>
    <row r="333" spans="1:21" ht="18.75" customHeight="1">
      <c r="A333">
        <v>316</v>
      </c>
      <c r="B333" s="128">
        <v>263</v>
      </c>
      <c r="C333" s="26" t="s">
        <v>58</v>
      </c>
      <c r="D333" s="56" t="s">
        <v>17</v>
      </c>
      <c r="E333" s="58">
        <v>77</v>
      </c>
      <c r="F333" s="56" t="s">
        <v>18</v>
      </c>
      <c r="G333" s="58">
        <v>309</v>
      </c>
      <c r="H333" s="22"/>
      <c r="I333" s="22"/>
      <c r="J333" s="22"/>
      <c r="K333" s="22"/>
      <c r="L333" s="42"/>
      <c r="M333" s="22"/>
      <c r="N333" s="26" t="s">
        <v>488</v>
      </c>
      <c r="O333" s="26"/>
      <c r="P333" s="22" t="s">
        <v>27</v>
      </c>
      <c r="Q333" s="22">
        <v>2.5</v>
      </c>
      <c r="R333" s="22">
        <v>2.5</v>
      </c>
      <c r="S333" s="22" t="s">
        <v>30</v>
      </c>
      <c r="T333" s="26" t="s">
        <v>414</v>
      </c>
      <c r="U333" s="27" t="s">
        <v>277</v>
      </c>
    </row>
    <row r="334" spans="1:21">
      <c r="A334">
        <v>317</v>
      </c>
      <c r="B334" s="128">
        <v>262</v>
      </c>
      <c r="C334" s="22" t="s">
        <v>98</v>
      </c>
      <c r="D334" s="56" t="s">
        <v>17</v>
      </c>
      <c r="E334" s="58">
        <v>77</v>
      </c>
      <c r="F334" s="56" t="s">
        <v>18</v>
      </c>
      <c r="G334" s="58">
        <v>339</v>
      </c>
      <c r="H334" s="22"/>
      <c r="I334" s="22"/>
      <c r="J334" s="22"/>
      <c r="K334" s="22"/>
      <c r="L334" s="42"/>
      <c r="M334" s="22"/>
      <c r="N334" s="26" t="s">
        <v>488</v>
      </c>
      <c r="O334" s="22"/>
      <c r="P334" s="22"/>
      <c r="Q334" s="22"/>
      <c r="R334" s="22"/>
      <c r="S334" s="22"/>
      <c r="T334" s="26" t="s">
        <v>414</v>
      </c>
      <c r="U334" s="27" t="s">
        <v>277</v>
      </c>
    </row>
    <row r="335" spans="1:21" ht="18.75" customHeight="1">
      <c r="A335">
        <v>318</v>
      </c>
      <c r="B335" s="128">
        <v>262</v>
      </c>
      <c r="C335" s="22" t="s">
        <v>46</v>
      </c>
      <c r="D335" s="56" t="s">
        <v>17</v>
      </c>
      <c r="E335" s="58">
        <v>77</v>
      </c>
      <c r="F335" s="56" t="s">
        <v>18</v>
      </c>
      <c r="G335" s="58">
        <v>339</v>
      </c>
      <c r="H335" s="22"/>
      <c r="I335" s="22"/>
      <c r="J335" s="22"/>
      <c r="K335" s="22"/>
      <c r="L335" s="22"/>
      <c r="M335" s="42"/>
      <c r="N335" s="26" t="s">
        <v>496</v>
      </c>
      <c r="O335" s="26"/>
      <c r="P335" s="22" t="s">
        <v>27</v>
      </c>
      <c r="Q335" s="22">
        <v>2</v>
      </c>
      <c r="R335" s="22">
        <v>2</v>
      </c>
      <c r="S335" s="22" t="s">
        <v>26</v>
      </c>
      <c r="T335" s="26" t="s">
        <v>414</v>
      </c>
      <c r="U335" s="27" t="s">
        <v>277</v>
      </c>
    </row>
    <row r="336" spans="1:21" ht="18.75" customHeight="1">
      <c r="A336">
        <v>319</v>
      </c>
      <c r="B336" s="128">
        <v>262</v>
      </c>
      <c r="C336" s="22" t="s">
        <v>46</v>
      </c>
      <c r="D336" s="56" t="s">
        <v>17</v>
      </c>
      <c r="E336" s="58">
        <v>77</v>
      </c>
      <c r="F336" s="56" t="s">
        <v>18</v>
      </c>
      <c r="G336" s="58">
        <v>339</v>
      </c>
      <c r="H336" s="22"/>
      <c r="I336" s="22"/>
      <c r="J336" s="22"/>
      <c r="K336" s="22"/>
      <c r="L336" s="42"/>
      <c r="M336" s="22"/>
      <c r="N336" s="26" t="s">
        <v>488</v>
      </c>
      <c r="O336" s="26"/>
      <c r="P336" s="22" t="s">
        <v>27</v>
      </c>
      <c r="Q336" s="22">
        <v>2</v>
      </c>
      <c r="R336" s="22">
        <v>2</v>
      </c>
      <c r="S336" s="22" t="s">
        <v>26</v>
      </c>
      <c r="T336" s="26" t="s">
        <v>414</v>
      </c>
      <c r="U336" s="27" t="s">
        <v>277</v>
      </c>
    </row>
    <row r="337" spans="1:21">
      <c r="A337">
        <v>320</v>
      </c>
      <c r="B337" s="22">
        <v>261</v>
      </c>
      <c r="C337" s="22" t="s">
        <v>97</v>
      </c>
      <c r="D337" s="56" t="s">
        <v>17</v>
      </c>
      <c r="E337" s="58">
        <v>77</v>
      </c>
      <c r="F337" s="56" t="s">
        <v>18</v>
      </c>
      <c r="G337" s="58">
        <v>500</v>
      </c>
      <c r="H337" s="22" t="s">
        <v>17</v>
      </c>
      <c r="I337" s="22">
        <v>78</v>
      </c>
      <c r="J337" s="22" t="s">
        <v>18</v>
      </c>
      <c r="K337" s="22">
        <v>28</v>
      </c>
      <c r="L337" s="22"/>
      <c r="M337" s="22"/>
      <c r="N337" s="22"/>
      <c r="O337" s="22"/>
      <c r="P337" s="22"/>
      <c r="Q337" s="22"/>
      <c r="R337" s="22"/>
      <c r="S337" s="26" t="s">
        <v>525</v>
      </c>
      <c r="T337" s="26" t="s">
        <v>414</v>
      </c>
      <c r="U337" s="27" t="s">
        <v>277</v>
      </c>
    </row>
    <row r="338" spans="1:21" s="130" customFormat="1" ht="18.75" customHeight="1">
      <c r="A338">
        <v>321</v>
      </c>
      <c r="B338" s="144">
        <v>260</v>
      </c>
      <c r="C338" s="145" t="s">
        <v>87</v>
      </c>
      <c r="D338" s="139" t="s">
        <v>17</v>
      </c>
      <c r="E338" s="100">
        <v>77</v>
      </c>
      <c r="F338" s="139" t="s">
        <v>18</v>
      </c>
      <c r="G338" s="199">
        <v>642</v>
      </c>
      <c r="M338" s="129"/>
      <c r="N338" s="145" t="s">
        <v>496</v>
      </c>
      <c r="O338" s="145"/>
      <c r="P338" s="144" t="s">
        <v>27</v>
      </c>
      <c r="Q338" s="145">
        <v>2.5</v>
      </c>
      <c r="R338" s="145">
        <v>2.5</v>
      </c>
      <c r="S338" s="144" t="s">
        <v>48</v>
      </c>
      <c r="T338" s="145" t="s">
        <v>414</v>
      </c>
      <c r="U338" s="146" t="s">
        <v>935</v>
      </c>
    </row>
    <row r="339" spans="1:21" s="35" customFormat="1" ht="18.75" customHeight="1">
      <c r="A339">
        <v>322</v>
      </c>
      <c r="B339" s="33">
        <v>259</v>
      </c>
      <c r="C339" s="40" t="s">
        <v>462</v>
      </c>
      <c r="D339" s="60" t="s">
        <v>17</v>
      </c>
      <c r="E339" s="59">
        <v>77</v>
      </c>
      <c r="F339" s="60" t="s">
        <v>18</v>
      </c>
      <c r="G339" s="59">
        <v>650</v>
      </c>
      <c r="H339" s="40" t="s">
        <v>17</v>
      </c>
      <c r="I339" s="33">
        <v>77</v>
      </c>
      <c r="J339" s="40" t="s">
        <v>18</v>
      </c>
      <c r="K339" s="33">
        <v>650</v>
      </c>
      <c r="L339" s="33"/>
      <c r="M339" s="39"/>
      <c r="N339" s="40" t="s">
        <v>488</v>
      </c>
      <c r="O339" s="40"/>
      <c r="P339" s="33" t="s">
        <v>27</v>
      </c>
      <c r="Q339" s="33">
        <v>7.5</v>
      </c>
      <c r="R339" s="33">
        <v>5.5</v>
      </c>
      <c r="S339" s="40" t="s">
        <v>30</v>
      </c>
      <c r="T339" s="40" t="s">
        <v>414</v>
      </c>
      <c r="U339" s="147" t="s">
        <v>277</v>
      </c>
    </row>
    <row r="340" spans="1:21" ht="18.75" customHeight="1">
      <c r="A340">
        <v>323</v>
      </c>
      <c r="B340" s="22">
        <v>258</v>
      </c>
      <c r="C340" s="22" t="s">
        <v>96</v>
      </c>
      <c r="D340" s="56" t="s">
        <v>17</v>
      </c>
      <c r="E340" s="58">
        <v>79</v>
      </c>
      <c r="F340" s="56" t="s">
        <v>18</v>
      </c>
      <c r="G340" s="58">
        <v>419</v>
      </c>
      <c r="H340" s="22"/>
      <c r="I340" s="22"/>
      <c r="J340" s="22"/>
      <c r="K340" s="22"/>
      <c r="L340" s="22"/>
      <c r="M340" s="42"/>
      <c r="N340" s="26" t="s">
        <v>496</v>
      </c>
      <c r="O340" s="26"/>
      <c r="P340" s="22" t="s">
        <v>27</v>
      </c>
      <c r="Q340" s="22">
        <v>0.5</v>
      </c>
      <c r="R340" s="22">
        <v>0.5</v>
      </c>
      <c r="S340" s="22" t="s">
        <v>26</v>
      </c>
      <c r="T340" s="26" t="s">
        <v>477</v>
      </c>
      <c r="U340" s="27" t="s">
        <v>281</v>
      </c>
    </row>
    <row r="341" spans="1:21" s="130" customFormat="1" ht="18.75" customHeight="1">
      <c r="A341">
        <v>324</v>
      </c>
      <c r="B341" s="162">
        <v>257</v>
      </c>
      <c r="C341" s="144" t="s">
        <v>88</v>
      </c>
      <c r="D341" s="139" t="s">
        <v>17</v>
      </c>
      <c r="E341" s="100">
        <v>79</v>
      </c>
      <c r="F341" s="139" t="s">
        <v>18</v>
      </c>
      <c r="G341" s="100">
        <v>450</v>
      </c>
      <c r="H341" s="144"/>
      <c r="I341" s="144"/>
      <c r="J341" s="144"/>
      <c r="K341" s="144"/>
      <c r="L341" s="144"/>
      <c r="M341" s="129"/>
      <c r="N341" s="145" t="s">
        <v>496</v>
      </c>
      <c r="O341" s="145"/>
      <c r="P341" s="144" t="s">
        <v>27</v>
      </c>
      <c r="Q341" s="144">
        <v>1.5</v>
      </c>
      <c r="R341" s="144">
        <v>0.5</v>
      </c>
      <c r="S341" s="144" t="s">
        <v>30</v>
      </c>
      <c r="T341" s="145" t="s">
        <v>477</v>
      </c>
      <c r="U341" s="146" t="s">
        <v>935</v>
      </c>
    </row>
    <row r="342" spans="1:21" s="130" customFormat="1" ht="18.75" customHeight="1">
      <c r="A342">
        <v>325</v>
      </c>
      <c r="B342" s="162">
        <v>257</v>
      </c>
      <c r="C342" s="144" t="s">
        <v>88</v>
      </c>
      <c r="D342" s="139" t="s">
        <v>17</v>
      </c>
      <c r="E342" s="100">
        <v>79</v>
      </c>
      <c r="F342" s="139" t="s">
        <v>18</v>
      </c>
      <c r="G342" s="100">
        <v>450</v>
      </c>
      <c r="H342" s="144"/>
      <c r="I342" s="144"/>
      <c r="J342" s="144"/>
      <c r="K342" s="144"/>
      <c r="L342" s="129"/>
      <c r="M342" s="144"/>
      <c r="N342" s="145" t="s">
        <v>488</v>
      </c>
      <c r="O342" s="145"/>
      <c r="P342" s="144" t="s">
        <v>27</v>
      </c>
      <c r="Q342" s="144">
        <v>0.5</v>
      </c>
      <c r="R342" s="144">
        <v>0.5</v>
      </c>
      <c r="S342" s="145" t="s">
        <v>221</v>
      </c>
      <c r="T342" s="145" t="s">
        <v>477</v>
      </c>
      <c r="U342" s="146" t="s">
        <v>935</v>
      </c>
    </row>
    <row r="343" spans="1:21">
      <c r="A343">
        <v>326</v>
      </c>
      <c r="B343" s="22">
        <v>256</v>
      </c>
      <c r="C343" s="22" t="s">
        <v>95</v>
      </c>
      <c r="D343" s="56" t="s">
        <v>17</v>
      </c>
      <c r="E343" s="58">
        <v>79</v>
      </c>
      <c r="F343" s="56" t="s">
        <v>18</v>
      </c>
      <c r="G343" s="58">
        <v>592</v>
      </c>
      <c r="H343" s="22" t="s">
        <v>17</v>
      </c>
      <c r="I343" s="22">
        <v>79</v>
      </c>
      <c r="J343" s="22" t="s">
        <v>18</v>
      </c>
      <c r="K343" s="22">
        <v>32</v>
      </c>
      <c r="L343" s="22"/>
      <c r="M343" s="22"/>
      <c r="N343" s="22"/>
      <c r="O343" s="22"/>
      <c r="P343" s="22"/>
      <c r="Q343" s="22"/>
      <c r="R343" s="22"/>
      <c r="S343" s="26" t="s">
        <v>525</v>
      </c>
      <c r="T343" s="26" t="s">
        <v>414</v>
      </c>
      <c r="U343" s="27" t="s">
        <v>277</v>
      </c>
    </row>
    <row r="344" spans="1:21" ht="18.75" customHeight="1">
      <c r="A344">
        <v>327</v>
      </c>
      <c r="B344" s="128">
        <v>255</v>
      </c>
      <c r="C344" s="22" t="s">
        <v>88</v>
      </c>
      <c r="D344" s="56" t="s">
        <v>17</v>
      </c>
      <c r="E344" s="58">
        <v>79</v>
      </c>
      <c r="F344" s="56" t="s">
        <v>18</v>
      </c>
      <c r="G344" s="58">
        <v>694</v>
      </c>
      <c r="H344" s="22"/>
      <c r="I344" s="22"/>
      <c r="J344" s="22"/>
      <c r="K344" s="22"/>
      <c r="L344" s="22"/>
      <c r="M344" s="42"/>
      <c r="N344" s="26" t="s">
        <v>496</v>
      </c>
      <c r="O344" s="26"/>
      <c r="P344" s="22" t="s">
        <v>27</v>
      </c>
      <c r="Q344" s="22">
        <v>1.5</v>
      </c>
      <c r="R344" s="22">
        <v>0.5</v>
      </c>
      <c r="S344" s="22" t="s">
        <v>30</v>
      </c>
      <c r="T344" s="26" t="s">
        <v>414</v>
      </c>
      <c r="U344" s="27" t="s">
        <v>277</v>
      </c>
    </row>
    <row r="345" spans="1:21" ht="18.75" customHeight="1">
      <c r="A345">
        <v>328</v>
      </c>
      <c r="B345" s="128">
        <v>255</v>
      </c>
      <c r="C345" s="22" t="s">
        <v>88</v>
      </c>
      <c r="D345" s="56" t="s">
        <v>17</v>
      </c>
      <c r="E345" s="58">
        <v>79</v>
      </c>
      <c r="F345" s="56" t="s">
        <v>18</v>
      </c>
      <c r="G345" s="58">
        <v>694</v>
      </c>
      <c r="H345" s="22"/>
      <c r="I345" s="22"/>
      <c r="J345" s="22"/>
      <c r="K345" s="22"/>
      <c r="L345" s="42"/>
      <c r="M345" s="22"/>
      <c r="N345" s="26" t="s">
        <v>488</v>
      </c>
      <c r="O345" s="26"/>
      <c r="P345" s="22" t="s">
        <v>27</v>
      </c>
      <c r="Q345" s="22">
        <v>1.5</v>
      </c>
      <c r="R345" s="22">
        <v>0.5</v>
      </c>
      <c r="S345" s="22" t="s">
        <v>30</v>
      </c>
      <c r="T345" s="26" t="s">
        <v>414</v>
      </c>
      <c r="U345" s="27" t="s">
        <v>277</v>
      </c>
    </row>
    <row r="346" spans="1:21" ht="18.75" customHeight="1">
      <c r="A346">
        <v>329</v>
      </c>
      <c r="B346" s="128">
        <v>254</v>
      </c>
      <c r="C346" s="22" t="s">
        <v>93</v>
      </c>
      <c r="D346" s="56" t="s">
        <v>17</v>
      </c>
      <c r="E346" s="58">
        <v>79</v>
      </c>
      <c r="F346" s="56" t="s">
        <v>18</v>
      </c>
      <c r="G346" s="58">
        <v>807</v>
      </c>
      <c r="H346" s="22"/>
      <c r="I346" s="22"/>
      <c r="J346" s="22"/>
      <c r="K346" s="22"/>
      <c r="L346" s="22"/>
      <c r="M346" s="42"/>
      <c r="N346" s="26" t="s">
        <v>496</v>
      </c>
      <c r="O346" s="26"/>
      <c r="P346" s="22" t="s">
        <v>27</v>
      </c>
      <c r="Q346" s="22">
        <v>1.5</v>
      </c>
      <c r="R346" s="22">
        <v>1</v>
      </c>
      <c r="S346" s="22" t="s">
        <v>26</v>
      </c>
      <c r="T346" s="26" t="s">
        <v>477</v>
      </c>
      <c r="U346" s="27" t="s">
        <v>277</v>
      </c>
    </row>
    <row r="347" spans="1:21" ht="18.75" customHeight="1">
      <c r="A347">
        <v>330</v>
      </c>
      <c r="B347" s="128">
        <v>254</v>
      </c>
      <c r="C347" s="22" t="s">
        <v>94</v>
      </c>
      <c r="D347" s="56" t="s">
        <v>17</v>
      </c>
      <c r="E347" s="58">
        <v>79</v>
      </c>
      <c r="F347" s="56" t="s">
        <v>18</v>
      </c>
      <c r="G347" s="58">
        <v>807</v>
      </c>
      <c r="H347" s="22"/>
      <c r="I347" s="22"/>
      <c r="J347" s="22"/>
      <c r="K347" s="22"/>
      <c r="L347" s="42"/>
      <c r="M347" s="22"/>
      <c r="N347" s="26" t="s">
        <v>488</v>
      </c>
      <c r="O347" s="26"/>
      <c r="P347" s="22" t="s">
        <v>27</v>
      </c>
      <c r="Q347" s="22">
        <v>1.5</v>
      </c>
      <c r="R347" s="22">
        <v>1</v>
      </c>
      <c r="S347" s="22" t="s">
        <v>26</v>
      </c>
      <c r="T347" s="26" t="s">
        <v>477</v>
      </c>
      <c r="U347" s="27" t="s">
        <v>277</v>
      </c>
    </row>
    <row r="348" spans="1:21" ht="18.75" customHeight="1">
      <c r="A348">
        <v>331</v>
      </c>
      <c r="B348" s="22">
        <v>253</v>
      </c>
      <c r="C348" s="26" t="s">
        <v>472</v>
      </c>
      <c r="D348" s="56" t="s">
        <v>17</v>
      </c>
      <c r="E348" s="58">
        <v>79</v>
      </c>
      <c r="F348" s="56" t="s">
        <v>18</v>
      </c>
      <c r="G348" s="58">
        <v>890</v>
      </c>
      <c r="H348" s="22"/>
      <c r="I348" s="22"/>
      <c r="J348" s="22"/>
      <c r="K348" s="22"/>
      <c r="L348" s="42"/>
      <c r="M348" s="22"/>
      <c r="N348" s="26" t="s">
        <v>488</v>
      </c>
      <c r="O348" s="26"/>
      <c r="P348" s="22" t="s">
        <v>27</v>
      </c>
      <c r="Q348" s="22">
        <v>2</v>
      </c>
      <c r="R348" s="22">
        <v>2</v>
      </c>
      <c r="S348" s="22" t="s">
        <v>26</v>
      </c>
      <c r="T348" s="26" t="s">
        <v>477</v>
      </c>
      <c r="U348" s="26" t="s">
        <v>280</v>
      </c>
    </row>
    <row r="349" spans="1:21">
      <c r="A349">
        <v>332</v>
      </c>
      <c r="B349" s="22">
        <v>252</v>
      </c>
      <c r="C349" s="22" t="s">
        <v>92</v>
      </c>
      <c r="D349" s="56" t="s">
        <v>17</v>
      </c>
      <c r="E349" s="58">
        <v>80</v>
      </c>
      <c r="F349" s="56" t="s">
        <v>18</v>
      </c>
      <c r="G349" s="58">
        <v>164</v>
      </c>
      <c r="H349" s="22"/>
      <c r="I349" s="22"/>
      <c r="J349" s="22"/>
      <c r="K349" s="22"/>
      <c r="L349" s="42"/>
      <c r="M349" s="22"/>
      <c r="N349" s="26" t="s">
        <v>488</v>
      </c>
      <c r="O349" s="22"/>
      <c r="P349" s="22"/>
      <c r="Q349" s="22"/>
      <c r="R349" s="22"/>
      <c r="S349" s="26" t="s">
        <v>882</v>
      </c>
      <c r="T349" s="26" t="s">
        <v>477</v>
      </c>
      <c r="U349" s="26" t="s">
        <v>280</v>
      </c>
    </row>
    <row r="350" spans="1:21" s="130" customFormat="1">
      <c r="A350">
        <v>333</v>
      </c>
      <c r="B350" s="144"/>
      <c r="C350" s="145" t="s">
        <v>938</v>
      </c>
      <c r="D350" s="139" t="s">
        <v>17</v>
      </c>
      <c r="E350" s="100">
        <v>80</v>
      </c>
      <c r="F350" s="139" t="s">
        <v>18</v>
      </c>
      <c r="G350" s="100">
        <v>990</v>
      </c>
      <c r="H350" s="144"/>
      <c r="I350" s="144"/>
      <c r="J350" s="144"/>
      <c r="K350" s="144"/>
      <c r="L350" s="129"/>
      <c r="M350" s="129"/>
      <c r="N350" s="145" t="s">
        <v>496</v>
      </c>
      <c r="O350" s="144"/>
      <c r="P350" s="144" t="s">
        <v>27</v>
      </c>
      <c r="Q350" s="144"/>
      <c r="R350" s="144"/>
      <c r="S350" s="145"/>
      <c r="T350" s="145" t="s">
        <v>477</v>
      </c>
      <c r="U350" s="145" t="s">
        <v>935</v>
      </c>
    </row>
    <row r="351" spans="1:21" s="203" customFormat="1" ht="18.75" customHeight="1">
      <c r="A351">
        <v>334</v>
      </c>
      <c r="B351" s="200">
        <v>250</v>
      </c>
      <c r="C351" s="198" t="s">
        <v>91</v>
      </c>
      <c r="D351" s="201" t="s">
        <v>17</v>
      </c>
      <c r="E351" s="106">
        <v>80</v>
      </c>
      <c r="F351" s="201" t="s">
        <v>18</v>
      </c>
      <c r="G351" s="106">
        <v>990</v>
      </c>
      <c r="H351" s="173"/>
      <c r="I351" s="173"/>
      <c r="J351" s="173"/>
      <c r="K351" s="173"/>
      <c r="L351" s="129"/>
      <c r="M351" s="173"/>
      <c r="N351" s="195" t="s">
        <v>488</v>
      </c>
      <c r="O351" s="195"/>
      <c r="P351" s="173" t="s">
        <v>27</v>
      </c>
      <c r="Q351" s="173">
        <v>1.5</v>
      </c>
      <c r="R351" s="173">
        <v>1</v>
      </c>
      <c r="S351" s="173" t="s">
        <v>26</v>
      </c>
      <c r="T351" s="145" t="s">
        <v>477</v>
      </c>
      <c r="U351" s="202" t="s">
        <v>935</v>
      </c>
    </row>
    <row r="352" spans="1:21" ht="18.75" customHeight="1">
      <c r="A352">
        <v>335</v>
      </c>
      <c r="B352" s="128">
        <v>248</v>
      </c>
      <c r="C352" s="22" t="s">
        <v>90</v>
      </c>
      <c r="D352" s="56" t="s">
        <v>17</v>
      </c>
      <c r="E352" s="58">
        <v>81</v>
      </c>
      <c r="F352" s="56" t="s">
        <v>18</v>
      </c>
      <c r="G352" s="58">
        <v>895</v>
      </c>
      <c r="H352" s="22"/>
      <c r="I352" s="22"/>
      <c r="J352" s="22"/>
      <c r="K352" s="22"/>
      <c r="L352" s="22"/>
      <c r="M352" s="42"/>
      <c r="N352" s="26" t="s">
        <v>496</v>
      </c>
      <c r="O352" s="26"/>
      <c r="P352" s="22" t="s">
        <v>27</v>
      </c>
      <c r="Q352" s="22">
        <v>1.5</v>
      </c>
      <c r="R352" s="22">
        <v>1</v>
      </c>
      <c r="S352" s="22" t="s">
        <v>26</v>
      </c>
      <c r="T352" s="26" t="s">
        <v>477</v>
      </c>
      <c r="U352" s="27" t="s">
        <v>277</v>
      </c>
    </row>
    <row r="353" spans="1:21" ht="18.75" customHeight="1">
      <c r="A353">
        <v>336</v>
      </c>
      <c r="B353" s="128">
        <v>248</v>
      </c>
      <c r="C353" s="22" t="s">
        <v>90</v>
      </c>
      <c r="D353" s="56" t="s">
        <v>17</v>
      </c>
      <c r="E353" s="58">
        <v>81</v>
      </c>
      <c r="F353" s="56" t="s">
        <v>18</v>
      </c>
      <c r="G353" s="58">
        <v>895</v>
      </c>
      <c r="H353" s="22"/>
      <c r="I353" s="22"/>
      <c r="J353" s="22"/>
      <c r="K353" s="22"/>
      <c r="L353" s="42"/>
      <c r="M353" s="22"/>
      <c r="N353" s="26" t="s">
        <v>488</v>
      </c>
      <c r="O353" s="26"/>
      <c r="P353" s="22" t="s">
        <v>27</v>
      </c>
      <c r="Q353" s="22">
        <v>1.5</v>
      </c>
      <c r="R353" s="22">
        <v>1</v>
      </c>
      <c r="S353" s="22" t="s">
        <v>26</v>
      </c>
      <c r="T353" s="26" t="s">
        <v>477</v>
      </c>
      <c r="U353" s="27" t="s">
        <v>277</v>
      </c>
    </row>
    <row r="354" spans="1:21" ht="18.75" customHeight="1">
      <c r="A354">
        <v>337</v>
      </c>
      <c r="B354" s="22">
        <v>247</v>
      </c>
      <c r="C354" s="26" t="s">
        <v>473</v>
      </c>
      <c r="D354" s="56" t="s">
        <v>17</v>
      </c>
      <c r="E354" s="58">
        <v>82</v>
      </c>
      <c r="F354" s="56" t="s">
        <v>18</v>
      </c>
      <c r="G354" s="64" t="s">
        <v>508</v>
      </c>
      <c r="H354" s="22"/>
      <c r="I354" s="22"/>
      <c r="J354" s="22"/>
      <c r="K354" s="22"/>
      <c r="L354" s="42"/>
      <c r="M354" s="22"/>
      <c r="N354" s="26" t="s">
        <v>488</v>
      </c>
      <c r="O354" s="26"/>
      <c r="P354" s="22" t="s">
        <v>27</v>
      </c>
      <c r="Q354" s="22">
        <v>3</v>
      </c>
      <c r="R354" s="22">
        <v>2</v>
      </c>
      <c r="S354" s="22" t="s">
        <v>26</v>
      </c>
      <c r="T354" s="26" t="s">
        <v>477</v>
      </c>
      <c r="U354" s="27" t="s">
        <v>277</v>
      </c>
    </row>
    <row r="355" spans="1:21" ht="18.75" customHeight="1">
      <c r="A355">
        <v>338</v>
      </c>
      <c r="B355" s="22">
        <v>246</v>
      </c>
      <c r="C355" s="26" t="s">
        <v>474</v>
      </c>
      <c r="D355" s="56" t="s">
        <v>17</v>
      </c>
      <c r="E355" s="58">
        <v>82</v>
      </c>
      <c r="F355" s="56" t="s">
        <v>18</v>
      </c>
      <c r="G355" s="64" t="s">
        <v>509</v>
      </c>
      <c r="H355" s="22"/>
      <c r="I355" s="22"/>
      <c r="J355" s="22"/>
      <c r="K355" s="22"/>
      <c r="L355" s="42"/>
      <c r="M355" s="22"/>
      <c r="N355" s="26" t="s">
        <v>488</v>
      </c>
      <c r="O355" s="26"/>
      <c r="P355" s="22" t="s">
        <v>27</v>
      </c>
      <c r="Q355" s="22">
        <v>2</v>
      </c>
      <c r="R355" s="22">
        <v>1</v>
      </c>
      <c r="S355" s="22" t="s">
        <v>26</v>
      </c>
      <c r="T355" s="26" t="s">
        <v>477</v>
      </c>
      <c r="U355" s="27" t="s">
        <v>277</v>
      </c>
    </row>
    <row r="356" spans="1:21" ht="18.75" customHeight="1">
      <c r="A356">
        <v>339</v>
      </c>
      <c r="B356" s="22">
        <v>245</v>
      </c>
      <c r="C356" s="22" t="s">
        <v>88</v>
      </c>
      <c r="D356" s="56" t="s">
        <v>17</v>
      </c>
      <c r="E356" s="58">
        <v>82</v>
      </c>
      <c r="F356" s="56" t="s">
        <v>18</v>
      </c>
      <c r="G356" s="58">
        <v>137</v>
      </c>
      <c r="H356" s="22"/>
      <c r="I356" s="22"/>
      <c r="J356" s="22"/>
      <c r="K356" s="22"/>
      <c r="L356" s="22"/>
      <c r="M356" s="42"/>
      <c r="N356" s="26" t="s">
        <v>496</v>
      </c>
      <c r="O356" s="26"/>
      <c r="P356" s="22" t="s">
        <v>27</v>
      </c>
      <c r="Q356" s="22">
        <v>1.5</v>
      </c>
      <c r="R356" s="22">
        <v>0.5</v>
      </c>
      <c r="S356" s="22" t="s">
        <v>26</v>
      </c>
      <c r="T356" s="26" t="s">
        <v>477</v>
      </c>
      <c r="U356" s="27" t="s">
        <v>277</v>
      </c>
    </row>
    <row r="357" spans="1:21">
      <c r="A357">
        <v>340</v>
      </c>
      <c r="B357" s="22">
        <v>244</v>
      </c>
      <c r="C357" s="22" t="s">
        <v>89</v>
      </c>
      <c r="D357" s="56" t="s">
        <v>17</v>
      </c>
      <c r="E357" s="58">
        <v>82</v>
      </c>
      <c r="F357" s="56" t="s">
        <v>18</v>
      </c>
      <c r="G357" s="58">
        <v>189</v>
      </c>
      <c r="H357" s="22" t="s">
        <v>17</v>
      </c>
      <c r="I357" s="22">
        <v>81</v>
      </c>
      <c r="J357" s="22" t="s">
        <v>18</v>
      </c>
      <c r="K357" s="22">
        <v>660</v>
      </c>
      <c r="L357" s="22"/>
      <c r="M357" s="22"/>
      <c r="N357" s="22"/>
      <c r="O357" s="22"/>
      <c r="P357" s="22"/>
      <c r="Q357" s="22"/>
      <c r="R357" s="22"/>
      <c r="S357" s="26" t="s">
        <v>525</v>
      </c>
      <c r="T357" s="26" t="s">
        <v>477</v>
      </c>
      <c r="U357" s="27" t="s">
        <v>277</v>
      </c>
    </row>
    <row r="358" spans="1:21">
      <c r="A358">
        <v>341</v>
      </c>
      <c r="B358" s="128">
        <v>243</v>
      </c>
      <c r="C358" s="26" t="s">
        <v>475</v>
      </c>
      <c r="D358" s="56" t="s">
        <v>17</v>
      </c>
      <c r="E358" s="58">
        <v>82</v>
      </c>
      <c r="F358" s="56" t="s">
        <v>18</v>
      </c>
      <c r="G358" s="58">
        <v>244</v>
      </c>
      <c r="H358" s="22"/>
      <c r="I358" s="22"/>
      <c r="J358" s="22"/>
      <c r="K358" s="22"/>
      <c r="L358" s="22"/>
      <c r="M358" s="42"/>
      <c r="N358" s="26" t="s">
        <v>496</v>
      </c>
      <c r="O358" s="22"/>
      <c r="P358" s="22"/>
      <c r="Q358" s="22"/>
      <c r="R358" s="22"/>
      <c r="S358" s="22"/>
      <c r="T358" s="26" t="s">
        <v>477</v>
      </c>
      <c r="U358" s="27" t="s">
        <v>277</v>
      </c>
    </row>
    <row r="359" spans="1:21" ht="18.75" customHeight="1">
      <c r="A359">
        <v>342</v>
      </c>
      <c r="B359" s="128">
        <v>243</v>
      </c>
      <c r="C359" s="22" t="s">
        <v>88</v>
      </c>
      <c r="D359" s="56" t="s">
        <v>17</v>
      </c>
      <c r="E359" s="58">
        <v>82</v>
      </c>
      <c r="F359" s="56" t="s">
        <v>18</v>
      </c>
      <c r="G359" s="58">
        <v>244</v>
      </c>
      <c r="H359" s="22"/>
      <c r="I359" s="22"/>
      <c r="J359" s="22"/>
      <c r="K359" s="22"/>
      <c r="L359" s="42"/>
      <c r="M359" s="22"/>
      <c r="N359" s="26" t="s">
        <v>488</v>
      </c>
      <c r="O359" s="26"/>
      <c r="P359" s="22" t="s">
        <v>27</v>
      </c>
      <c r="Q359" s="22">
        <v>1.5</v>
      </c>
      <c r="R359" s="22">
        <v>1</v>
      </c>
      <c r="S359" s="22" t="s">
        <v>26</v>
      </c>
      <c r="T359" s="26" t="s">
        <v>477</v>
      </c>
      <c r="U359" s="27" t="s">
        <v>277</v>
      </c>
    </row>
    <row r="360" spans="1:21" s="130" customFormat="1" ht="18.75" customHeight="1">
      <c r="A360">
        <v>343</v>
      </c>
      <c r="B360" s="162"/>
      <c r="C360" s="145" t="s">
        <v>938</v>
      </c>
      <c r="D360" s="139" t="s">
        <v>17</v>
      </c>
      <c r="E360" s="100">
        <v>82</v>
      </c>
      <c r="F360" s="139" t="s">
        <v>18</v>
      </c>
      <c r="G360" s="100">
        <v>444</v>
      </c>
      <c r="H360" s="144"/>
      <c r="I360" s="144"/>
      <c r="J360" s="144"/>
      <c r="K360" s="144"/>
      <c r="L360" s="129"/>
      <c r="M360" s="129"/>
      <c r="N360" s="145" t="s">
        <v>496</v>
      </c>
      <c r="O360" s="145"/>
      <c r="P360" s="144" t="s">
        <v>27</v>
      </c>
      <c r="Q360" s="144"/>
      <c r="R360" s="144"/>
      <c r="S360" s="144"/>
      <c r="T360" s="145" t="s">
        <v>477</v>
      </c>
      <c r="U360" s="146" t="s">
        <v>935</v>
      </c>
    </row>
    <row r="361" spans="1:21" s="35" customFormat="1" ht="18.75" customHeight="1">
      <c r="A361">
        <v>344</v>
      </c>
      <c r="B361" s="33">
        <v>242</v>
      </c>
      <c r="C361" s="40" t="s">
        <v>463</v>
      </c>
      <c r="D361" s="60" t="s">
        <v>17</v>
      </c>
      <c r="E361" s="59">
        <v>82</v>
      </c>
      <c r="F361" s="60" t="s">
        <v>18</v>
      </c>
      <c r="G361" s="59">
        <v>444</v>
      </c>
      <c r="H361" s="40" t="s">
        <v>17</v>
      </c>
      <c r="I361" s="33">
        <v>83</v>
      </c>
      <c r="J361" s="40" t="s">
        <v>18</v>
      </c>
      <c r="K361" s="33">
        <v>150</v>
      </c>
      <c r="L361" s="39"/>
      <c r="M361" s="33"/>
      <c r="N361" s="40" t="s">
        <v>488</v>
      </c>
      <c r="O361" s="40"/>
      <c r="P361" s="33" t="s">
        <v>27</v>
      </c>
      <c r="Q361" s="33">
        <v>5.5</v>
      </c>
      <c r="R361" s="33">
        <v>2.5</v>
      </c>
      <c r="S361" s="33" t="s">
        <v>30</v>
      </c>
      <c r="T361" s="40" t="s">
        <v>477</v>
      </c>
      <c r="U361" s="147" t="s">
        <v>277</v>
      </c>
    </row>
    <row r="362" spans="1:21" s="25" customFormat="1">
      <c r="A362">
        <v>345</v>
      </c>
      <c r="B362" s="22">
        <v>241</v>
      </c>
      <c r="C362" s="22" t="s">
        <v>86</v>
      </c>
      <c r="D362" s="54" t="s">
        <v>17</v>
      </c>
      <c r="E362" s="58">
        <v>83</v>
      </c>
      <c r="F362" s="54" t="s">
        <v>18</v>
      </c>
      <c r="G362" s="58">
        <v>428</v>
      </c>
      <c r="H362" s="22"/>
      <c r="I362" s="22"/>
      <c r="J362" s="22"/>
      <c r="K362" s="22"/>
      <c r="L362" s="22"/>
      <c r="M362" s="34"/>
      <c r="N362" s="26" t="s">
        <v>496</v>
      </c>
      <c r="O362" s="22"/>
      <c r="P362" s="22"/>
      <c r="Q362" s="22"/>
      <c r="R362" s="22"/>
      <c r="S362" s="26" t="s">
        <v>882</v>
      </c>
      <c r="T362" s="26" t="s">
        <v>415</v>
      </c>
      <c r="U362" s="27" t="s">
        <v>279</v>
      </c>
    </row>
    <row r="363" spans="1:21" s="130" customFormat="1">
      <c r="A363">
        <v>346</v>
      </c>
      <c r="B363" s="144"/>
      <c r="C363" s="145" t="s">
        <v>938</v>
      </c>
      <c r="D363" s="139" t="s">
        <v>17</v>
      </c>
      <c r="E363" s="100">
        <v>84</v>
      </c>
      <c r="F363" s="139" t="s">
        <v>18</v>
      </c>
      <c r="G363" s="100">
        <v>250</v>
      </c>
      <c r="H363" s="144"/>
      <c r="I363" s="144"/>
      <c r="J363" s="144"/>
      <c r="K363" s="144"/>
      <c r="L363" s="129"/>
      <c r="M363" s="144"/>
      <c r="N363" s="145" t="s">
        <v>488</v>
      </c>
      <c r="O363" s="145"/>
      <c r="P363" s="144" t="s">
        <v>27</v>
      </c>
      <c r="Q363" s="144"/>
      <c r="R363" s="144"/>
      <c r="S363" s="145"/>
      <c r="T363" s="145" t="s">
        <v>415</v>
      </c>
      <c r="U363" s="146" t="s">
        <v>935</v>
      </c>
    </row>
    <row r="364" spans="1:21" s="35" customFormat="1" ht="18.75" customHeight="1">
      <c r="A364">
        <v>347</v>
      </c>
      <c r="B364" s="33">
        <v>240</v>
      </c>
      <c r="C364" s="33" t="s">
        <v>85</v>
      </c>
      <c r="D364" s="60" t="s">
        <v>17</v>
      </c>
      <c r="E364" s="59">
        <v>84</v>
      </c>
      <c r="F364" s="60" t="s">
        <v>18</v>
      </c>
      <c r="G364" s="59">
        <v>250</v>
      </c>
      <c r="H364" s="40" t="s">
        <v>17</v>
      </c>
      <c r="I364" s="33">
        <v>83</v>
      </c>
      <c r="J364" s="40" t="s">
        <v>18</v>
      </c>
      <c r="K364" s="33">
        <v>700</v>
      </c>
      <c r="L364" s="39"/>
      <c r="M364" s="33"/>
      <c r="N364" s="40" t="s">
        <v>488</v>
      </c>
      <c r="O364" s="40"/>
      <c r="P364" s="33" t="s">
        <v>27</v>
      </c>
      <c r="Q364" s="33">
        <v>7.5</v>
      </c>
      <c r="R364" s="33">
        <v>5.5</v>
      </c>
      <c r="S364" s="33" t="s">
        <v>30</v>
      </c>
      <c r="T364" s="40" t="s">
        <v>415</v>
      </c>
    </row>
    <row r="365" spans="1:21" s="25" customFormat="1">
      <c r="A365">
        <v>348</v>
      </c>
      <c r="B365" s="22">
        <v>239</v>
      </c>
      <c r="C365" s="22" t="s">
        <v>84</v>
      </c>
      <c r="D365" s="58" t="s">
        <v>17</v>
      </c>
      <c r="E365" s="58">
        <v>84</v>
      </c>
      <c r="F365" s="54" t="s">
        <v>18</v>
      </c>
      <c r="G365" s="58">
        <v>410</v>
      </c>
      <c r="H365" s="22" t="s">
        <v>17</v>
      </c>
      <c r="I365" s="22">
        <v>83</v>
      </c>
      <c r="J365" s="22" t="s">
        <v>18</v>
      </c>
      <c r="K365" s="22">
        <v>926</v>
      </c>
      <c r="L365" s="22"/>
      <c r="M365" s="22"/>
      <c r="N365" s="22"/>
      <c r="O365" s="22"/>
      <c r="P365" s="22"/>
      <c r="Q365" s="22"/>
      <c r="R365" s="22"/>
      <c r="S365" s="26" t="s">
        <v>525</v>
      </c>
      <c r="T365" s="26" t="s">
        <v>415</v>
      </c>
      <c r="U365" s="27" t="s">
        <v>278</v>
      </c>
    </row>
  </sheetData>
  <mergeCells count="20">
    <mergeCell ref="B149"/>
    <mergeCell ref="U313:U314"/>
    <mergeCell ref="U306:U307"/>
    <mergeCell ref="A3:A5"/>
    <mergeCell ref="B198:B199"/>
    <mergeCell ref="B1:U1"/>
    <mergeCell ref="B3:B5"/>
    <mergeCell ref="C3:C5"/>
    <mergeCell ref="D3:G5"/>
    <mergeCell ref="L3:P3"/>
    <mergeCell ref="Q3:S3"/>
    <mergeCell ref="T3:T5"/>
    <mergeCell ref="U3:U5"/>
    <mergeCell ref="L4:M4"/>
    <mergeCell ref="N4:N5"/>
    <mergeCell ref="P4:P5"/>
    <mergeCell ref="Q4:R4"/>
    <mergeCell ref="S4:S5"/>
    <mergeCell ref="H3:K5"/>
    <mergeCell ref="O4:O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52"/>
  <sheetViews>
    <sheetView topLeftCell="A13" zoomScale="70" zoomScaleNormal="70" workbookViewId="0">
      <selection activeCell="J37" sqref="J37"/>
    </sheetView>
  </sheetViews>
  <sheetFormatPr defaultRowHeight="18.75"/>
  <cols>
    <col min="1" max="1" width="5.109375" bestFit="1" customWidth="1"/>
    <col min="2" max="2" width="4.5546875" bestFit="1" customWidth="1"/>
    <col min="3" max="3" width="38.88671875" customWidth="1"/>
    <col min="4" max="4" width="4" customWidth="1"/>
    <col min="5" max="5" width="3" customWidth="1"/>
    <col min="6" max="6" width="2.21875" customWidth="1"/>
    <col min="7" max="7" width="5.5546875" customWidth="1"/>
    <col min="8" max="8" width="4" customWidth="1"/>
    <col min="9" max="9" width="3.77734375" customWidth="1"/>
    <col min="10" max="10" width="2.21875" customWidth="1"/>
    <col min="11" max="11" width="6.77734375" customWidth="1"/>
    <col min="12" max="14" width="8.88671875" customWidth="1"/>
    <col min="16" max="16" width="7.88671875" bestFit="1" customWidth="1"/>
    <col min="19" max="19" width="13.21875" bestFit="1" customWidth="1"/>
    <col min="20" max="20" width="0" hidden="1" customWidth="1"/>
    <col min="21" max="21" width="2.44140625" hidden="1" customWidth="1"/>
    <col min="22" max="22" width="22.5546875" bestFit="1" customWidth="1"/>
    <col min="23" max="23" width="20.5546875" bestFit="1" customWidth="1"/>
    <col min="24" max="24" width="8.88671875" style="25"/>
  </cols>
  <sheetData>
    <row r="1" spans="1:24">
      <c r="B1" s="560" t="s">
        <v>16</v>
      </c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</row>
    <row r="2" spans="1:24">
      <c r="B2" s="1"/>
      <c r="C2" s="2"/>
      <c r="D2" s="2"/>
      <c r="E2" s="1"/>
      <c r="F2" s="2"/>
      <c r="G2" s="3"/>
      <c r="H2" s="2"/>
      <c r="I2" s="1"/>
      <c r="J2" s="2"/>
      <c r="K2" s="3"/>
      <c r="L2" s="4"/>
      <c r="M2" s="4"/>
      <c r="N2" s="4"/>
      <c r="O2" s="4"/>
      <c r="P2" s="2"/>
      <c r="Q2" s="5"/>
      <c r="R2" s="5"/>
      <c r="S2" s="1"/>
      <c r="T2" s="1"/>
      <c r="U2" s="2"/>
      <c r="V2" s="3"/>
      <c r="W2" s="1"/>
    </row>
    <row r="3" spans="1:24">
      <c r="A3" s="575" t="s">
        <v>890</v>
      </c>
      <c r="B3" s="561" t="s">
        <v>888</v>
      </c>
      <c r="C3" s="561" t="s">
        <v>0</v>
      </c>
      <c r="D3" s="561" t="s">
        <v>478</v>
      </c>
      <c r="E3" s="561"/>
      <c r="F3" s="561"/>
      <c r="G3" s="561"/>
      <c r="H3" s="561" t="s">
        <v>479</v>
      </c>
      <c r="I3" s="561"/>
      <c r="J3" s="561"/>
      <c r="K3" s="561"/>
      <c r="L3" s="561" t="s">
        <v>2</v>
      </c>
      <c r="M3" s="561"/>
      <c r="N3" s="561"/>
      <c r="O3" s="561"/>
      <c r="P3" s="561"/>
      <c r="Q3" s="561" t="s">
        <v>3</v>
      </c>
      <c r="R3" s="561"/>
      <c r="S3" s="561"/>
      <c r="T3" s="561"/>
      <c r="U3" s="561"/>
      <c r="V3" s="563" t="s">
        <v>13</v>
      </c>
      <c r="W3" s="562" t="s">
        <v>55</v>
      </c>
    </row>
    <row r="4" spans="1:24" ht="33" customHeight="1">
      <c r="A4" s="575"/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77" t="s">
        <v>59</v>
      </c>
      <c r="M4" s="578"/>
      <c r="N4" s="579" t="s">
        <v>4</v>
      </c>
      <c r="O4" s="577" t="s">
        <v>14</v>
      </c>
      <c r="P4" s="561" t="s">
        <v>5</v>
      </c>
      <c r="Q4" s="570" t="s">
        <v>15</v>
      </c>
      <c r="R4" s="570"/>
      <c r="S4" s="571" t="s">
        <v>6</v>
      </c>
      <c r="T4" s="562" t="s">
        <v>7</v>
      </c>
      <c r="U4" s="563" t="s">
        <v>8</v>
      </c>
      <c r="V4" s="564"/>
      <c r="W4" s="562"/>
    </row>
    <row r="5" spans="1:24">
      <c r="A5" s="575"/>
      <c r="B5" s="581"/>
      <c r="C5" s="561"/>
      <c r="D5" s="561"/>
      <c r="E5" s="561"/>
      <c r="F5" s="561"/>
      <c r="G5" s="561"/>
      <c r="H5" s="561"/>
      <c r="I5" s="561"/>
      <c r="J5" s="561"/>
      <c r="K5" s="561"/>
      <c r="L5" s="6" t="s">
        <v>9</v>
      </c>
      <c r="M5" s="6" t="s">
        <v>10</v>
      </c>
      <c r="N5" s="580"/>
      <c r="O5" s="577"/>
      <c r="P5" s="561"/>
      <c r="Q5" s="7" t="s">
        <v>11</v>
      </c>
      <c r="R5" s="7" t="s">
        <v>12</v>
      </c>
      <c r="S5" s="571"/>
      <c r="T5" s="562"/>
      <c r="U5" s="582"/>
      <c r="V5" s="565"/>
      <c r="W5" s="562"/>
    </row>
    <row r="6" spans="1:24" s="35" customFormat="1" ht="18.75" customHeight="1">
      <c r="A6" s="25">
        <v>1</v>
      </c>
      <c r="B6" s="39">
        <v>1</v>
      </c>
      <c r="C6" s="131" t="s">
        <v>19</v>
      </c>
      <c r="D6" s="132" t="s">
        <v>17</v>
      </c>
      <c r="E6" s="132">
        <v>0</v>
      </c>
      <c r="F6" s="132" t="s">
        <v>18</v>
      </c>
      <c r="G6" s="132">
        <v>0</v>
      </c>
      <c r="H6" s="132" t="s">
        <v>17</v>
      </c>
      <c r="I6" s="132">
        <v>0</v>
      </c>
      <c r="J6" s="132" t="s">
        <v>18</v>
      </c>
      <c r="K6" s="132">
        <v>0</v>
      </c>
      <c r="L6" s="132"/>
      <c r="M6" s="132"/>
      <c r="N6" s="132"/>
      <c r="O6" s="132"/>
      <c r="P6" s="132" t="s">
        <v>20</v>
      </c>
      <c r="Q6" s="132"/>
      <c r="R6" s="132"/>
      <c r="S6" s="132"/>
      <c r="T6" s="132"/>
      <c r="U6" s="132"/>
      <c r="V6" s="132" t="s">
        <v>329</v>
      </c>
      <c r="W6" s="190"/>
      <c r="X6" s="25"/>
    </row>
    <row r="7" spans="1:24" s="35" customFormat="1">
      <c r="A7" s="25">
        <v>2</v>
      </c>
      <c r="B7" s="133">
        <v>2</v>
      </c>
      <c r="C7" s="38" t="s">
        <v>21</v>
      </c>
      <c r="D7" s="39" t="s">
        <v>17</v>
      </c>
      <c r="E7" s="39">
        <v>0</v>
      </c>
      <c r="F7" s="39" t="s">
        <v>18</v>
      </c>
      <c r="G7" s="39">
        <v>115</v>
      </c>
      <c r="H7" s="39" t="s">
        <v>17</v>
      </c>
      <c r="I7" s="39">
        <v>0</v>
      </c>
      <c r="J7" s="39" t="s">
        <v>18</v>
      </c>
      <c r="K7" s="39">
        <v>70</v>
      </c>
      <c r="L7" s="39"/>
      <c r="M7" s="39"/>
      <c r="N7" s="39" t="s">
        <v>496</v>
      </c>
      <c r="O7" s="39"/>
      <c r="P7" s="39" t="s">
        <v>27</v>
      </c>
      <c r="Q7" s="39">
        <v>25</v>
      </c>
      <c r="R7" s="39">
        <v>20</v>
      </c>
      <c r="S7" s="39" t="s">
        <v>30</v>
      </c>
      <c r="T7" s="39"/>
      <c r="U7" s="39"/>
      <c r="V7" s="39" t="s">
        <v>329</v>
      </c>
      <c r="W7" s="191"/>
      <c r="X7" s="25"/>
    </row>
    <row r="8" spans="1:24" s="25" customFormat="1">
      <c r="A8" s="25">
        <v>3</v>
      </c>
      <c r="B8" s="127"/>
      <c r="C8" s="196" t="s">
        <v>934</v>
      </c>
      <c r="D8" s="34" t="s">
        <v>17</v>
      </c>
      <c r="E8" s="34">
        <v>0</v>
      </c>
      <c r="F8" s="34" t="s">
        <v>18</v>
      </c>
      <c r="G8" s="34">
        <v>192</v>
      </c>
      <c r="H8" s="34"/>
      <c r="I8" s="34"/>
      <c r="J8" s="34"/>
      <c r="K8" s="34"/>
      <c r="L8" s="170"/>
      <c r="M8" s="34"/>
      <c r="N8" s="34" t="s">
        <v>488</v>
      </c>
      <c r="O8" s="34"/>
      <c r="P8" s="34" t="s">
        <v>27</v>
      </c>
      <c r="Q8" s="34">
        <v>19</v>
      </c>
      <c r="R8" s="34">
        <v>11</v>
      </c>
      <c r="S8" s="34" t="s">
        <v>30</v>
      </c>
      <c r="T8" s="34"/>
      <c r="U8" s="34"/>
      <c r="V8" s="170" t="s">
        <v>329</v>
      </c>
      <c r="W8" s="197"/>
    </row>
    <row r="9" spans="1:24">
      <c r="A9" s="25">
        <v>4</v>
      </c>
      <c r="B9" s="15">
        <v>3</v>
      </c>
      <c r="C9" s="10" t="s">
        <v>23</v>
      </c>
      <c r="D9" s="14" t="s">
        <v>17</v>
      </c>
      <c r="E9" s="45">
        <v>0</v>
      </c>
      <c r="F9" s="45" t="s">
        <v>18</v>
      </c>
      <c r="G9" s="45">
        <v>245</v>
      </c>
      <c r="H9" s="45"/>
      <c r="I9" s="45"/>
      <c r="J9" s="45"/>
      <c r="K9" s="45"/>
      <c r="L9" s="9"/>
      <c r="M9" s="9"/>
      <c r="N9" s="69" t="s">
        <v>496</v>
      </c>
      <c r="O9" s="9"/>
      <c r="P9" s="9" t="s">
        <v>27</v>
      </c>
      <c r="Q9" s="9">
        <v>5</v>
      </c>
      <c r="R9" s="9">
        <v>2</v>
      </c>
      <c r="S9" s="9" t="s">
        <v>30</v>
      </c>
      <c r="T9" s="9"/>
      <c r="U9" s="9"/>
      <c r="V9" s="28" t="s">
        <v>329</v>
      </c>
      <c r="W9" s="191"/>
    </row>
    <row r="10" spans="1:24">
      <c r="A10" s="25">
        <v>5</v>
      </c>
      <c r="B10" s="15">
        <v>4</v>
      </c>
      <c r="C10" s="10" t="s">
        <v>22</v>
      </c>
      <c r="D10" s="14" t="s">
        <v>17</v>
      </c>
      <c r="E10" s="45">
        <v>0</v>
      </c>
      <c r="F10" s="45" t="s">
        <v>18</v>
      </c>
      <c r="G10" s="45">
        <v>307</v>
      </c>
      <c r="H10" s="45"/>
      <c r="I10" s="45"/>
      <c r="J10" s="45"/>
      <c r="K10" s="45"/>
      <c r="L10" s="9"/>
      <c r="M10" s="9"/>
      <c r="N10" s="69" t="s">
        <v>496</v>
      </c>
      <c r="O10" s="9"/>
      <c r="P10" s="9"/>
      <c r="Q10" s="9"/>
      <c r="R10" s="9"/>
      <c r="S10" s="9"/>
      <c r="T10" s="9"/>
      <c r="U10" s="9"/>
      <c r="V10" s="28" t="s">
        <v>329</v>
      </c>
      <c r="W10" s="191"/>
    </row>
    <row r="11" spans="1:24" s="35" customFormat="1">
      <c r="A11" s="25">
        <v>6</v>
      </c>
      <c r="B11" s="163">
        <v>5</v>
      </c>
      <c r="C11" s="11" t="s">
        <v>25</v>
      </c>
      <c r="D11" s="39" t="s">
        <v>17</v>
      </c>
      <c r="E11" s="39">
        <v>0</v>
      </c>
      <c r="F11" s="39" t="s">
        <v>18</v>
      </c>
      <c r="G11" s="39">
        <v>500</v>
      </c>
      <c r="H11" s="39" t="s">
        <v>17</v>
      </c>
      <c r="I11" s="39">
        <v>0</v>
      </c>
      <c r="J11" s="39" t="s">
        <v>18</v>
      </c>
      <c r="K11" s="39">
        <v>500</v>
      </c>
      <c r="L11" s="39"/>
      <c r="M11" s="39"/>
      <c r="N11" s="39" t="s">
        <v>488</v>
      </c>
      <c r="O11" s="39"/>
      <c r="P11" s="39" t="s">
        <v>27</v>
      </c>
      <c r="Q11" s="39">
        <v>10.5</v>
      </c>
      <c r="R11" s="39">
        <v>5.5</v>
      </c>
      <c r="S11" s="39" t="s">
        <v>30</v>
      </c>
      <c r="T11" s="39"/>
      <c r="U11" s="39"/>
      <c r="V11" s="39" t="s">
        <v>329</v>
      </c>
      <c r="W11" s="191"/>
      <c r="X11" s="25"/>
    </row>
    <row r="12" spans="1:24">
      <c r="A12" s="25">
        <v>7</v>
      </c>
      <c r="B12" s="163">
        <v>5</v>
      </c>
      <c r="C12" s="10" t="s">
        <v>24</v>
      </c>
      <c r="D12" s="9" t="s">
        <v>17</v>
      </c>
      <c r="E12" s="9">
        <v>0</v>
      </c>
      <c r="F12" s="9" t="s">
        <v>18</v>
      </c>
      <c r="G12" s="9">
        <v>571</v>
      </c>
      <c r="H12" s="45" t="s">
        <v>17</v>
      </c>
      <c r="I12" s="45">
        <v>0</v>
      </c>
      <c r="J12" s="45" t="s">
        <v>18</v>
      </c>
      <c r="K12" s="45">
        <v>571</v>
      </c>
      <c r="L12" s="9"/>
      <c r="M12" s="9"/>
      <c r="N12" s="69"/>
      <c r="O12" s="9"/>
      <c r="P12" s="9"/>
      <c r="Q12" s="9"/>
      <c r="R12" s="9"/>
      <c r="S12" s="9" t="s">
        <v>525</v>
      </c>
      <c r="T12" s="9"/>
      <c r="U12" s="9"/>
      <c r="V12" s="28" t="s">
        <v>329</v>
      </c>
      <c r="W12" s="191"/>
    </row>
    <row r="13" spans="1:24" s="35" customFormat="1">
      <c r="A13" s="25">
        <v>8</v>
      </c>
      <c r="B13" s="133">
        <v>6</v>
      </c>
      <c r="C13" s="11" t="s">
        <v>435</v>
      </c>
      <c r="D13" s="39" t="s">
        <v>17</v>
      </c>
      <c r="E13" s="39">
        <v>0</v>
      </c>
      <c r="F13" s="39" t="s">
        <v>18</v>
      </c>
      <c r="G13" s="39">
        <v>753</v>
      </c>
      <c r="H13" s="39" t="s">
        <v>17</v>
      </c>
      <c r="I13" s="39">
        <v>0</v>
      </c>
      <c r="J13" s="39" t="s">
        <v>18</v>
      </c>
      <c r="K13" s="39">
        <v>703</v>
      </c>
      <c r="L13" s="39"/>
      <c r="M13" s="39"/>
      <c r="N13" s="39" t="s">
        <v>514</v>
      </c>
      <c r="O13" s="39"/>
      <c r="P13" s="39" t="s">
        <v>27</v>
      </c>
      <c r="Q13" s="39">
        <v>7</v>
      </c>
      <c r="R13" s="39">
        <v>5</v>
      </c>
      <c r="S13" s="39" t="s">
        <v>30</v>
      </c>
      <c r="T13" s="39"/>
      <c r="U13" s="39"/>
      <c r="V13" s="39" t="s">
        <v>421</v>
      </c>
      <c r="W13" s="191"/>
      <c r="X13" s="25"/>
    </row>
    <row r="14" spans="1:24">
      <c r="A14" s="25">
        <v>9</v>
      </c>
      <c r="B14" s="15">
        <v>7</v>
      </c>
      <c r="C14" s="10" t="s">
        <v>28</v>
      </c>
      <c r="D14" s="9" t="s">
        <v>17</v>
      </c>
      <c r="E14" s="45">
        <v>1</v>
      </c>
      <c r="F14" s="45" t="s">
        <v>18</v>
      </c>
      <c r="G14" s="49" t="s">
        <v>480</v>
      </c>
      <c r="H14" s="45"/>
      <c r="I14" s="45"/>
      <c r="J14" s="45"/>
      <c r="K14" s="45"/>
      <c r="L14" s="345"/>
      <c r="M14" s="9"/>
      <c r="N14" s="345" t="s">
        <v>488</v>
      </c>
      <c r="O14" s="9"/>
      <c r="P14" s="345" t="s">
        <v>27</v>
      </c>
      <c r="Q14" s="9"/>
      <c r="R14" s="9"/>
      <c r="S14" s="9"/>
      <c r="T14" s="9"/>
      <c r="U14" s="9"/>
      <c r="V14" s="28" t="s">
        <v>421</v>
      </c>
      <c r="W14" s="191"/>
    </row>
    <row r="15" spans="1:24">
      <c r="A15" s="25">
        <v>10</v>
      </c>
      <c r="B15" s="163">
        <v>8</v>
      </c>
      <c r="C15" s="10" t="s">
        <v>41</v>
      </c>
      <c r="D15" s="45" t="s">
        <v>17</v>
      </c>
      <c r="E15" s="45">
        <v>1</v>
      </c>
      <c r="F15" s="45" t="s">
        <v>18</v>
      </c>
      <c r="G15" s="45">
        <v>393</v>
      </c>
      <c r="H15" s="45"/>
      <c r="I15" s="45"/>
      <c r="J15" s="45"/>
      <c r="K15" s="45"/>
      <c r="L15" s="9"/>
      <c r="M15" s="9"/>
      <c r="N15" s="69" t="s">
        <v>488</v>
      </c>
      <c r="O15" s="9"/>
      <c r="P15" s="9" t="s">
        <v>27</v>
      </c>
      <c r="Q15" s="9">
        <v>2.5</v>
      </c>
      <c r="R15" s="9">
        <v>1.5</v>
      </c>
      <c r="S15" s="9" t="s">
        <v>26</v>
      </c>
      <c r="T15" s="9"/>
      <c r="U15" s="9"/>
      <c r="V15" s="28" t="s">
        <v>421</v>
      </c>
      <c r="W15" s="191"/>
    </row>
    <row r="16" spans="1:24">
      <c r="A16" s="25">
        <v>11</v>
      </c>
      <c r="B16" s="163">
        <v>8</v>
      </c>
      <c r="C16" s="10" t="s">
        <v>29</v>
      </c>
      <c r="D16" s="45" t="s">
        <v>17</v>
      </c>
      <c r="E16" s="45">
        <v>1</v>
      </c>
      <c r="F16" s="45" t="s">
        <v>18</v>
      </c>
      <c r="G16" s="45">
        <v>393</v>
      </c>
      <c r="H16" s="45"/>
      <c r="I16" s="45"/>
      <c r="J16" s="45"/>
      <c r="K16" s="45"/>
      <c r="L16" s="9"/>
      <c r="M16" s="9"/>
      <c r="N16" s="69" t="s">
        <v>496</v>
      </c>
      <c r="O16" s="9"/>
      <c r="P16" s="9" t="s">
        <v>27</v>
      </c>
      <c r="Q16" s="9">
        <v>2.5</v>
      </c>
      <c r="R16" s="9">
        <v>1.5</v>
      </c>
      <c r="S16" s="9" t="s">
        <v>26</v>
      </c>
      <c r="T16" s="9"/>
      <c r="U16" s="9"/>
      <c r="V16" s="28" t="s">
        <v>421</v>
      </c>
      <c r="W16" s="191"/>
    </row>
    <row r="17" spans="1:24">
      <c r="A17" s="25">
        <v>12</v>
      </c>
      <c r="B17" s="16"/>
      <c r="C17" s="37" t="s">
        <v>31</v>
      </c>
      <c r="D17" s="45" t="s">
        <v>17</v>
      </c>
      <c r="E17" s="9">
        <v>1</v>
      </c>
      <c r="F17" s="9" t="s">
        <v>18</v>
      </c>
      <c r="G17" s="9">
        <v>439</v>
      </c>
      <c r="H17" s="45" t="s">
        <v>17</v>
      </c>
      <c r="I17" s="45">
        <v>1</v>
      </c>
      <c r="J17" s="45" t="s">
        <v>18</v>
      </c>
      <c r="K17" s="45">
        <v>439</v>
      </c>
      <c r="L17" s="9"/>
      <c r="M17" s="9"/>
      <c r="N17" s="69"/>
      <c r="O17" s="9"/>
      <c r="P17" s="9"/>
      <c r="Q17" s="9"/>
      <c r="R17" s="9"/>
      <c r="S17" s="126" t="s">
        <v>525</v>
      </c>
      <c r="T17" s="9"/>
      <c r="U17" s="9"/>
      <c r="V17" s="28" t="s">
        <v>421</v>
      </c>
      <c r="W17" s="191"/>
    </row>
    <row r="18" spans="1:24">
      <c r="A18" s="25">
        <v>13</v>
      </c>
      <c r="B18" s="15">
        <v>9</v>
      </c>
      <c r="C18" s="10" t="s">
        <v>32</v>
      </c>
      <c r="D18" s="45" t="s">
        <v>17</v>
      </c>
      <c r="E18" s="45">
        <v>1</v>
      </c>
      <c r="F18" s="45" t="s">
        <v>18</v>
      </c>
      <c r="G18" s="45">
        <v>470</v>
      </c>
      <c r="H18" s="45"/>
      <c r="I18" s="45"/>
      <c r="J18" s="45"/>
      <c r="K18" s="45"/>
      <c r="L18" s="9"/>
      <c r="M18" s="9"/>
      <c r="N18" s="69" t="s">
        <v>496</v>
      </c>
      <c r="O18" s="9"/>
      <c r="P18" s="9" t="s">
        <v>27</v>
      </c>
      <c r="Q18" s="9">
        <v>2.5</v>
      </c>
      <c r="R18" s="9">
        <v>1.5</v>
      </c>
      <c r="S18" s="9" t="s">
        <v>26</v>
      </c>
      <c r="T18" s="9"/>
      <c r="U18" s="9"/>
      <c r="V18" s="28" t="s">
        <v>421</v>
      </c>
      <c r="W18" s="191"/>
    </row>
    <row r="19" spans="1:24">
      <c r="A19" s="25">
        <v>14</v>
      </c>
      <c r="B19" s="15">
        <v>35</v>
      </c>
      <c r="C19" s="10" t="s">
        <v>54</v>
      </c>
      <c r="D19" s="45" t="s">
        <v>17</v>
      </c>
      <c r="E19" s="45">
        <v>1</v>
      </c>
      <c r="F19" s="45" t="s">
        <v>18</v>
      </c>
      <c r="G19" s="45">
        <v>665</v>
      </c>
      <c r="H19" s="45"/>
      <c r="I19" s="45"/>
      <c r="J19" s="45"/>
      <c r="K19" s="45"/>
      <c r="L19" s="9"/>
      <c r="M19" s="9"/>
      <c r="N19" s="69" t="s">
        <v>488</v>
      </c>
      <c r="O19" s="9"/>
      <c r="P19" s="9"/>
      <c r="Q19" s="9"/>
      <c r="R19" s="9"/>
      <c r="S19" s="9" t="s">
        <v>882</v>
      </c>
      <c r="T19" s="9"/>
      <c r="U19" s="9"/>
      <c r="V19" s="28" t="s">
        <v>421</v>
      </c>
      <c r="W19" s="191"/>
    </row>
    <row r="20" spans="1:24">
      <c r="A20" s="25">
        <v>15</v>
      </c>
      <c r="B20" s="15">
        <v>34</v>
      </c>
      <c r="C20" s="37" t="s">
        <v>481</v>
      </c>
      <c r="D20" s="34" t="s">
        <v>17</v>
      </c>
      <c r="E20" s="34">
        <v>1</v>
      </c>
      <c r="F20" s="34" t="s">
        <v>18</v>
      </c>
      <c r="G20" s="34">
        <v>856</v>
      </c>
      <c r="L20" s="46"/>
      <c r="N20" s="34" t="s">
        <v>488</v>
      </c>
      <c r="V20" s="46" t="s">
        <v>421</v>
      </c>
      <c r="W20" s="191"/>
    </row>
    <row r="21" spans="1:24" s="35" customFormat="1">
      <c r="A21" s="25">
        <v>16</v>
      </c>
      <c r="B21" s="133"/>
      <c r="C21" s="11" t="s">
        <v>482</v>
      </c>
      <c r="D21" s="39" t="s">
        <v>17</v>
      </c>
      <c r="E21" s="39">
        <v>1</v>
      </c>
      <c r="F21" s="39" t="s">
        <v>18</v>
      </c>
      <c r="G21" s="39">
        <v>910</v>
      </c>
      <c r="H21" s="39" t="s">
        <v>17</v>
      </c>
      <c r="I21" s="39">
        <v>1</v>
      </c>
      <c r="J21" s="39" t="s">
        <v>18</v>
      </c>
      <c r="K21" s="39">
        <v>968</v>
      </c>
      <c r="L21" s="39"/>
      <c r="M21" s="39"/>
      <c r="N21" s="39" t="s">
        <v>488</v>
      </c>
      <c r="O21" s="39"/>
      <c r="P21" s="39" t="s">
        <v>27</v>
      </c>
      <c r="Q21" s="39">
        <v>7</v>
      </c>
      <c r="R21" s="39">
        <v>5</v>
      </c>
      <c r="S21" s="39" t="s">
        <v>48</v>
      </c>
      <c r="T21" s="39"/>
      <c r="U21" s="39"/>
      <c r="V21" s="39" t="s">
        <v>421</v>
      </c>
      <c r="W21" s="191"/>
      <c r="X21" s="25"/>
    </row>
    <row r="22" spans="1:24" s="130" customFormat="1">
      <c r="A22" s="25">
        <v>17</v>
      </c>
      <c r="B22" s="136">
        <v>10</v>
      </c>
      <c r="C22" s="137" t="s">
        <v>33</v>
      </c>
      <c r="D22" s="129" t="s">
        <v>17</v>
      </c>
      <c r="E22" s="129">
        <v>1</v>
      </c>
      <c r="F22" s="129" t="s">
        <v>18</v>
      </c>
      <c r="G22" s="129">
        <v>981</v>
      </c>
      <c r="H22" s="129"/>
      <c r="I22" s="129"/>
      <c r="J22" s="129"/>
      <c r="K22" s="129"/>
      <c r="L22" s="129"/>
      <c r="M22" s="129"/>
      <c r="N22" s="129" t="s">
        <v>496</v>
      </c>
      <c r="O22" s="129"/>
      <c r="P22" s="129" t="s">
        <v>27</v>
      </c>
      <c r="Q22" s="129">
        <v>17</v>
      </c>
      <c r="R22" s="129">
        <v>14</v>
      </c>
      <c r="S22" s="129" t="s">
        <v>30</v>
      </c>
      <c r="T22" s="129"/>
      <c r="U22" s="129"/>
      <c r="V22" s="129" t="s">
        <v>421</v>
      </c>
      <c r="W22" s="192" t="s">
        <v>931</v>
      </c>
      <c r="X22" s="25"/>
    </row>
    <row r="23" spans="1:24">
      <c r="A23" s="25">
        <v>18</v>
      </c>
      <c r="B23" s="15">
        <v>33</v>
      </c>
      <c r="C23" s="10" t="s">
        <v>52</v>
      </c>
      <c r="D23" s="45" t="s">
        <v>17</v>
      </c>
      <c r="E23" s="45">
        <v>2</v>
      </c>
      <c r="F23" s="45" t="s">
        <v>18</v>
      </c>
      <c r="G23" s="45">
        <v>230</v>
      </c>
      <c r="H23" s="45"/>
      <c r="I23" s="45"/>
      <c r="J23" s="45"/>
      <c r="K23" s="45"/>
      <c r="L23" s="9"/>
      <c r="M23" s="9"/>
      <c r="N23" s="69" t="s">
        <v>488</v>
      </c>
      <c r="O23" s="9"/>
      <c r="P23" s="9" t="s">
        <v>27</v>
      </c>
      <c r="Q23" s="9">
        <v>5.5</v>
      </c>
      <c r="R23" s="9">
        <v>5.5</v>
      </c>
      <c r="S23" s="9" t="s">
        <v>48</v>
      </c>
      <c r="T23" s="9"/>
      <c r="U23" s="9"/>
      <c r="V23" s="46" t="s">
        <v>421</v>
      </c>
      <c r="W23" s="191"/>
    </row>
    <row r="24" spans="1:24">
      <c r="A24" s="25">
        <v>19</v>
      </c>
      <c r="B24" s="15">
        <v>11</v>
      </c>
      <c r="C24" s="10" t="s">
        <v>34</v>
      </c>
      <c r="D24" s="45" t="s">
        <v>17</v>
      </c>
      <c r="E24" s="45">
        <v>2</v>
      </c>
      <c r="F24" s="45" t="s">
        <v>18</v>
      </c>
      <c r="G24" s="45">
        <v>600</v>
      </c>
      <c r="H24" s="45"/>
      <c r="I24" s="45"/>
      <c r="J24" s="45"/>
      <c r="K24" s="45"/>
      <c r="L24" s="9"/>
      <c r="M24" s="9"/>
      <c r="N24" s="69" t="s">
        <v>496</v>
      </c>
      <c r="O24" s="9"/>
      <c r="P24" s="9"/>
      <c r="Q24" s="9"/>
      <c r="R24" s="9"/>
      <c r="S24" s="9"/>
      <c r="T24" s="9"/>
      <c r="U24" s="9"/>
      <c r="V24" s="46" t="s">
        <v>421</v>
      </c>
      <c r="W24" s="191"/>
    </row>
    <row r="25" spans="1:24" s="35" customFormat="1">
      <c r="A25" s="25">
        <v>20</v>
      </c>
      <c r="B25" s="133">
        <v>13</v>
      </c>
      <c r="C25" s="11" t="s">
        <v>35</v>
      </c>
      <c r="D25" s="39" t="s">
        <v>17</v>
      </c>
      <c r="E25" s="39">
        <v>3</v>
      </c>
      <c r="F25" s="39" t="s">
        <v>18</v>
      </c>
      <c r="G25" s="39">
        <v>238</v>
      </c>
      <c r="H25" s="39" t="s">
        <v>17</v>
      </c>
      <c r="I25" s="39">
        <v>3</v>
      </c>
      <c r="J25" s="39" t="s">
        <v>18</v>
      </c>
      <c r="K25" s="39">
        <v>303</v>
      </c>
      <c r="L25" s="39"/>
      <c r="M25" s="39"/>
      <c r="N25" s="39" t="s">
        <v>514</v>
      </c>
      <c r="O25" s="39"/>
      <c r="P25" s="39" t="s">
        <v>20</v>
      </c>
      <c r="Q25" s="39">
        <v>13</v>
      </c>
      <c r="R25" s="39">
        <v>9</v>
      </c>
      <c r="S25" s="39" t="s">
        <v>30</v>
      </c>
      <c r="T25" s="39"/>
      <c r="U25" s="39"/>
      <c r="V25" s="39" t="s">
        <v>421</v>
      </c>
      <c r="W25" s="191"/>
      <c r="X25" s="25"/>
    </row>
    <row r="26" spans="1:24" s="25" customFormat="1">
      <c r="A26" s="25">
        <v>21</v>
      </c>
      <c r="B26" s="70">
        <v>13</v>
      </c>
      <c r="C26" s="37" t="s">
        <v>484</v>
      </c>
      <c r="D26" s="34" t="s">
        <v>17</v>
      </c>
      <c r="E26" s="34">
        <v>3</v>
      </c>
      <c r="F26" s="34" t="s">
        <v>18</v>
      </c>
      <c r="G26" s="34">
        <v>238</v>
      </c>
      <c r="H26" s="34"/>
      <c r="I26" s="34"/>
      <c r="J26" s="34"/>
      <c r="K26" s="34"/>
      <c r="L26" s="34"/>
      <c r="M26" s="34"/>
      <c r="N26" s="34" t="s">
        <v>488</v>
      </c>
      <c r="O26" s="34"/>
      <c r="P26" s="34"/>
      <c r="Q26" s="34"/>
      <c r="R26" s="34"/>
      <c r="S26" s="126" t="s">
        <v>882</v>
      </c>
      <c r="T26" s="34"/>
      <c r="U26" s="34"/>
      <c r="V26" s="34" t="s">
        <v>421</v>
      </c>
      <c r="W26" s="134"/>
    </row>
    <row r="27" spans="1:24" ht="18.75" customHeight="1">
      <c r="A27" s="25">
        <v>22</v>
      </c>
      <c r="B27" s="15">
        <v>14</v>
      </c>
      <c r="C27" s="10" t="s">
        <v>38</v>
      </c>
      <c r="D27" s="45" t="s">
        <v>17</v>
      </c>
      <c r="E27" s="45">
        <v>3</v>
      </c>
      <c r="F27" s="45" t="s">
        <v>18</v>
      </c>
      <c r="G27" s="45">
        <v>491</v>
      </c>
      <c r="H27" s="45"/>
      <c r="I27" s="45"/>
      <c r="J27" s="45"/>
      <c r="K27" s="45"/>
      <c r="L27" s="9"/>
      <c r="M27" s="46"/>
      <c r="N27" s="69" t="s">
        <v>496</v>
      </c>
      <c r="O27" s="9"/>
      <c r="P27" s="9"/>
      <c r="Q27" s="9"/>
      <c r="R27" s="9"/>
      <c r="S27" s="9"/>
      <c r="T27" s="9"/>
      <c r="U27" s="9"/>
      <c r="V27" s="28" t="s">
        <v>421</v>
      </c>
      <c r="W27" s="191"/>
    </row>
    <row r="28" spans="1:24">
      <c r="A28" s="25">
        <v>23</v>
      </c>
      <c r="B28" s="15">
        <v>15</v>
      </c>
      <c r="C28" s="10" t="s">
        <v>36</v>
      </c>
      <c r="D28" s="45" t="s">
        <v>17</v>
      </c>
      <c r="E28" s="45">
        <v>4</v>
      </c>
      <c r="F28" s="45" t="s">
        <v>18</v>
      </c>
      <c r="G28" s="45">
        <v>594</v>
      </c>
      <c r="H28" s="45"/>
      <c r="I28" s="45"/>
      <c r="J28" s="45"/>
      <c r="K28" s="45"/>
      <c r="L28" s="46"/>
      <c r="M28" s="9"/>
      <c r="N28" s="69" t="s">
        <v>488</v>
      </c>
      <c r="O28" s="9"/>
      <c r="P28" s="9"/>
      <c r="Q28" s="9"/>
      <c r="R28" s="9"/>
      <c r="S28" s="9"/>
      <c r="T28" s="9"/>
      <c r="U28" s="9"/>
      <c r="V28" s="9" t="s">
        <v>422</v>
      </c>
      <c r="W28" s="50"/>
    </row>
    <row r="29" spans="1:24" ht="18.75" customHeight="1">
      <c r="A29" s="25">
        <v>24</v>
      </c>
      <c r="B29" s="15">
        <v>16</v>
      </c>
      <c r="C29" s="10" t="s">
        <v>37</v>
      </c>
      <c r="D29" s="45" t="s">
        <v>17</v>
      </c>
      <c r="E29" s="45">
        <v>4</v>
      </c>
      <c r="F29" s="45" t="s">
        <v>18</v>
      </c>
      <c r="G29" s="45">
        <v>745</v>
      </c>
      <c r="H29" s="45" t="s">
        <v>17</v>
      </c>
      <c r="I29" s="45">
        <v>77</v>
      </c>
      <c r="J29" s="45" t="s">
        <v>18</v>
      </c>
      <c r="K29" s="12">
        <v>86.89</v>
      </c>
      <c r="L29" s="9"/>
      <c r="M29" s="9"/>
      <c r="N29" s="69"/>
      <c r="O29" s="9"/>
      <c r="P29" s="9"/>
      <c r="Q29" s="9"/>
      <c r="R29" s="9"/>
      <c r="S29" s="126" t="s">
        <v>525</v>
      </c>
      <c r="T29" s="9"/>
      <c r="U29" s="9"/>
      <c r="V29" s="28" t="s">
        <v>422</v>
      </c>
      <c r="W29" s="191"/>
    </row>
    <row r="30" spans="1:24" s="25" customFormat="1">
      <c r="A30" s="25">
        <v>25</v>
      </c>
      <c r="B30" s="164">
        <v>17</v>
      </c>
      <c r="C30" s="37" t="s">
        <v>39</v>
      </c>
      <c r="D30" s="34" t="s">
        <v>17</v>
      </c>
      <c r="E30" s="34">
        <v>4</v>
      </c>
      <c r="F30" s="34" t="s">
        <v>18</v>
      </c>
      <c r="G30" s="34">
        <v>785</v>
      </c>
      <c r="H30" s="34"/>
      <c r="I30" s="34"/>
      <c r="J30" s="34"/>
      <c r="K30" s="34"/>
      <c r="L30" s="34"/>
      <c r="M30" s="34"/>
      <c r="N30" s="34" t="s">
        <v>496</v>
      </c>
      <c r="O30" s="34"/>
      <c r="P30" s="34" t="s">
        <v>27</v>
      </c>
      <c r="Q30" s="34">
        <v>2.5</v>
      </c>
      <c r="R30" s="34">
        <v>1.5</v>
      </c>
      <c r="S30" s="34" t="s">
        <v>26</v>
      </c>
      <c r="T30" s="34"/>
      <c r="U30" s="34"/>
      <c r="V30" s="34" t="s">
        <v>422</v>
      </c>
    </row>
    <row r="31" spans="1:24">
      <c r="A31" s="25">
        <v>26</v>
      </c>
      <c r="B31" s="163">
        <v>17</v>
      </c>
      <c r="C31" s="10" t="s">
        <v>40</v>
      </c>
      <c r="D31" s="45" t="s">
        <v>17</v>
      </c>
      <c r="E31" s="45">
        <v>4</v>
      </c>
      <c r="F31" s="45" t="s">
        <v>18</v>
      </c>
      <c r="G31" s="45">
        <v>785</v>
      </c>
      <c r="H31" s="45"/>
      <c r="I31" s="45"/>
      <c r="J31" s="45"/>
      <c r="K31" s="45"/>
      <c r="L31" s="9"/>
      <c r="M31" s="9"/>
      <c r="N31" s="69" t="s">
        <v>488</v>
      </c>
      <c r="O31" s="9"/>
      <c r="P31" s="9"/>
      <c r="Q31" s="9"/>
      <c r="R31" s="9"/>
      <c r="S31" s="9"/>
      <c r="T31" s="9"/>
      <c r="U31" s="9"/>
      <c r="V31" s="28" t="s">
        <v>422</v>
      </c>
      <c r="W31" s="50"/>
    </row>
    <row r="32" spans="1:24">
      <c r="A32" s="25">
        <v>27</v>
      </c>
      <c r="B32" s="163">
        <v>17</v>
      </c>
      <c r="C32" s="10" t="s">
        <v>41</v>
      </c>
      <c r="D32" s="45" t="s">
        <v>17</v>
      </c>
      <c r="E32" s="45">
        <v>4</v>
      </c>
      <c r="F32" s="45" t="s">
        <v>18</v>
      </c>
      <c r="G32" s="45">
        <v>785</v>
      </c>
      <c r="H32" s="45"/>
      <c r="I32" s="45"/>
      <c r="J32" s="45"/>
      <c r="K32" s="45"/>
      <c r="L32" s="9"/>
      <c r="M32" s="9"/>
      <c r="N32" s="69" t="s">
        <v>488</v>
      </c>
      <c r="O32" s="9"/>
      <c r="P32" s="9" t="s">
        <v>27</v>
      </c>
      <c r="Q32" s="9">
        <v>1.5</v>
      </c>
      <c r="R32" s="9">
        <v>0.5</v>
      </c>
      <c r="S32" s="9" t="s">
        <v>26</v>
      </c>
      <c r="T32" s="9"/>
      <c r="U32" s="9"/>
      <c r="V32" s="28" t="s">
        <v>422</v>
      </c>
      <c r="W32" s="50"/>
    </row>
    <row r="33" spans="1:24">
      <c r="A33" s="25">
        <v>28</v>
      </c>
      <c r="B33" s="17">
        <v>18</v>
      </c>
      <c r="C33" s="10" t="s">
        <v>42</v>
      </c>
      <c r="D33" s="45" t="s">
        <v>17</v>
      </c>
      <c r="E33" s="45">
        <v>4</v>
      </c>
      <c r="F33" s="45" t="s">
        <v>18</v>
      </c>
      <c r="G33" s="45">
        <v>900</v>
      </c>
      <c r="H33" s="45"/>
      <c r="I33" s="45"/>
      <c r="J33" s="45"/>
      <c r="K33" s="45"/>
      <c r="L33" s="9"/>
      <c r="M33" s="9"/>
      <c r="N33" s="69" t="s">
        <v>496</v>
      </c>
      <c r="O33" s="9"/>
      <c r="P33" s="9"/>
      <c r="Q33" s="9"/>
      <c r="R33" s="9"/>
      <c r="S33" s="9"/>
      <c r="T33" s="9"/>
      <c r="U33" s="9"/>
      <c r="V33" s="28" t="s">
        <v>422</v>
      </c>
      <c r="W33" s="50"/>
    </row>
    <row r="34" spans="1:24" s="130" customFormat="1">
      <c r="B34" s="136"/>
      <c r="C34" s="137" t="s">
        <v>939</v>
      </c>
      <c r="D34" s="129" t="s">
        <v>17</v>
      </c>
      <c r="E34" s="129">
        <v>5</v>
      </c>
      <c r="F34" s="129" t="s">
        <v>18</v>
      </c>
      <c r="G34" s="129">
        <v>7</v>
      </c>
      <c r="H34" s="129"/>
      <c r="I34" s="129"/>
      <c r="J34" s="129"/>
      <c r="K34" s="129"/>
      <c r="L34" s="129"/>
      <c r="M34" s="129"/>
      <c r="N34" s="129" t="s">
        <v>496</v>
      </c>
      <c r="O34" s="129"/>
      <c r="P34" s="129" t="s">
        <v>27</v>
      </c>
      <c r="Q34" s="129"/>
      <c r="R34" s="129"/>
      <c r="S34" s="129"/>
      <c r="T34" s="129"/>
      <c r="U34" s="129"/>
      <c r="V34" s="129" t="s">
        <v>422</v>
      </c>
      <c r="W34" s="194" t="s">
        <v>931</v>
      </c>
      <c r="X34" s="25"/>
    </row>
    <row r="35" spans="1:24" s="35" customFormat="1">
      <c r="A35" s="25">
        <v>29</v>
      </c>
      <c r="B35" s="133">
        <v>19</v>
      </c>
      <c r="C35" s="11" t="s">
        <v>436</v>
      </c>
      <c r="D35" s="39" t="s">
        <v>17</v>
      </c>
      <c r="E35" s="39">
        <v>5</v>
      </c>
      <c r="F35" s="39" t="s">
        <v>18</v>
      </c>
      <c r="G35" s="39">
        <v>7</v>
      </c>
      <c r="H35" s="39" t="s">
        <v>17</v>
      </c>
      <c r="I35" s="39">
        <v>5</v>
      </c>
      <c r="J35" s="39" t="s">
        <v>18</v>
      </c>
      <c r="K35" s="39">
        <v>7</v>
      </c>
      <c r="L35" s="39"/>
      <c r="M35" s="39"/>
      <c r="N35" s="39" t="s">
        <v>488</v>
      </c>
      <c r="O35" s="39"/>
      <c r="P35" s="39" t="s">
        <v>27</v>
      </c>
      <c r="Q35" s="39">
        <v>5.5</v>
      </c>
      <c r="R35" s="39">
        <v>3.5</v>
      </c>
      <c r="S35" s="39" t="s">
        <v>30</v>
      </c>
      <c r="T35" s="39"/>
      <c r="U35" s="39"/>
      <c r="V35" s="39" t="s">
        <v>422</v>
      </c>
      <c r="W35" s="50"/>
      <c r="X35" s="25"/>
    </row>
    <row r="36" spans="1:24">
      <c r="A36" s="25">
        <v>30</v>
      </c>
      <c r="B36" s="17">
        <v>20</v>
      </c>
      <c r="C36" s="10" t="s">
        <v>465</v>
      </c>
      <c r="D36" s="45" t="s">
        <v>17</v>
      </c>
      <c r="E36" s="45">
        <v>5</v>
      </c>
      <c r="F36" s="45" t="s">
        <v>18</v>
      </c>
      <c r="G36" s="45">
        <v>188</v>
      </c>
      <c r="H36" s="45"/>
      <c r="I36" s="45"/>
      <c r="J36" s="45"/>
      <c r="K36" s="45"/>
      <c r="L36" s="9"/>
      <c r="M36" s="9"/>
      <c r="N36" s="69" t="s">
        <v>496</v>
      </c>
      <c r="O36" s="9"/>
      <c r="P36" s="9"/>
      <c r="Q36" s="9"/>
      <c r="R36" s="9"/>
      <c r="S36" s="126" t="s">
        <v>882</v>
      </c>
      <c r="T36" s="9"/>
      <c r="U36" s="9"/>
      <c r="V36" s="42" t="s">
        <v>423</v>
      </c>
      <c r="W36" s="50"/>
    </row>
    <row r="37" spans="1:24">
      <c r="A37" s="25">
        <v>31</v>
      </c>
      <c r="B37" s="17">
        <v>21</v>
      </c>
      <c r="C37" s="10" t="s">
        <v>43</v>
      </c>
      <c r="D37" s="45" t="s">
        <v>17</v>
      </c>
      <c r="E37" s="45">
        <v>5</v>
      </c>
      <c r="F37" s="45" t="s">
        <v>18</v>
      </c>
      <c r="G37" s="45">
        <v>565</v>
      </c>
      <c r="H37" s="45"/>
      <c r="I37" s="45"/>
      <c r="J37" s="45"/>
      <c r="K37" s="45"/>
      <c r="L37" s="9"/>
      <c r="M37" s="9"/>
      <c r="N37" s="69" t="s">
        <v>496</v>
      </c>
      <c r="O37" s="9"/>
      <c r="P37" s="9" t="s">
        <v>27</v>
      </c>
      <c r="Q37" s="9">
        <v>1.5</v>
      </c>
      <c r="R37" s="9">
        <v>1</v>
      </c>
      <c r="S37" s="9" t="s">
        <v>26</v>
      </c>
      <c r="T37" s="9"/>
      <c r="U37" s="9"/>
      <c r="V37" s="9" t="s">
        <v>423</v>
      </c>
      <c r="W37" s="50"/>
    </row>
    <row r="38" spans="1:24">
      <c r="A38" s="25">
        <v>32</v>
      </c>
      <c r="B38" s="17">
        <v>22</v>
      </c>
      <c r="C38" s="10" t="s">
        <v>44</v>
      </c>
      <c r="D38" s="45" t="s">
        <v>17</v>
      </c>
      <c r="E38" s="45">
        <v>6</v>
      </c>
      <c r="F38" s="45" t="s">
        <v>18</v>
      </c>
      <c r="G38" s="45">
        <v>410</v>
      </c>
      <c r="H38" s="45"/>
      <c r="I38" s="45"/>
      <c r="J38" s="45"/>
      <c r="K38" s="45"/>
      <c r="L38" s="9"/>
      <c r="M38" s="41"/>
      <c r="N38" s="69" t="s">
        <v>496</v>
      </c>
      <c r="O38" s="9"/>
      <c r="P38" s="9"/>
      <c r="Q38" s="9"/>
      <c r="R38" s="9"/>
      <c r="S38" s="9"/>
      <c r="T38" s="9"/>
      <c r="U38" s="9"/>
      <c r="V38" s="28" t="s">
        <v>423</v>
      </c>
      <c r="W38" s="50"/>
    </row>
    <row r="39" spans="1:24">
      <c r="A39" s="25">
        <v>33</v>
      </c>
      <c r="B39" s="17">
        <v>23</v>
      </c>
      <c r="C39" s="10" t="s">
        <v>46</v>
      </c>
      <c r="D39" s="45" t="s">
        <v>17</v>
      </c>
      <c r="E39" s="45">
        <v>6</v>
      </c>
      <c r="F39" s="45" t="s">
        <v>18</v>
      </c>
      <c r="G39" s="45">
        <v>432</v>
      </c>
      <c r="H39" s="45"/>
      <c r="I39" s="45"/>
      <c r="J39" s="45"/>
      <c r="K39" s="45"/>
      <c r="L39" s="9"/>
      <c r="M39" s="9"/>
      <c r="N39" s="69" t="s">
        <v>496</v>
      </c>
      <c r="O39" s="9"/>
      <c r="P39" s="9" t="s">
        <v>27</v>
      </c>
      <c r="Q39" s="9">
        <v>2.5</v>
      </c>
      <c r="R39" s="9">
        <v>1.5</v>
      </c>
      <c r="S39" s="9" t="s">
        <v>26</v>
      </c>
      <c r="T39" s="9"/>
      <c r="U39" s="9"/>
      <c r="V39" s="28" t="s">
        <v>423</v>
      </c>
      <c r="W39" s="50"/>
    </row>
    <row r="40" spans="1:24">
      <c r="A40" s="25">
        <v>34</v>
      </c>
      <c r="B40" s="17">
        <v>24</v>
      </c>
      <c r="C40" s="10" t="s">
        <v>45</v>
      </c>
      <c r="D40" s="45" t="s">
        <v>17</v>
      </c>
      <c r="E40" s="45">
        <v>6</v>
      </c>
      <c r="F40" s="45" t="s">
        <v>18</v>
      </c>
      <c r="G40" s="45">
        <v>577</v>
      </c>
      <c r="H40" s="45" t="s">
        <v>17</v>
      </c>
      <c r="I40" s="45">
        <v>6</v>
      </c>
      <c r="J40" s="45" t="s">
        <v>18</v>
      </c>
      <c r="K40" s="45">
        <v>577</v>
      </c>
      <c r="L40" s="9"/>
      <c r="M40" s="9"/>
      <c r="N40" s="69"/>
      <c r="O40" s="9"/>
      <c r="P40" s="9"/>
      <c r="Q40" s="9"/>
      <c r="R40" s="9"/>
      <c r="S40" s="126" t="s">
        <v>525</v>
      </c>
      <c r="T40" s="9"/>
      <c r="U40" s="9"/>
      <c r="V40" s="28" t="s">
        <v>423</v>
      </c>
      <c r="W40" s="50"/>
    </row>
    <row r="41" spans="1:24" s="130" customFormat="1">
      <c r="A41" s="130">
        <v>35</v>
      </c>
      <c r="B41" s="193">
        <v>25</v>
      </c>
      <c r="C41" s="137" t="s">
        <v>47</v>
      </c>
      <c r="D41" s="129" t="s">
        <v>17</v>
      </c>
      <c r="E41" s="129">
        <v>6</v>
      </c>
      <c r="F41" s="129" t="s">
        <v>18</v>
      </c>
      <c r="G41" s="129">
        <v>650</v>
      </c>
      <c r="H41" s="129"/>
      <c r="I41" s="129"/>
      <c r="J41" s="129"/>
      <c r="K41" s="129"/>
      <c r="L41" s="129"/>
      <c r="M41" s="129"/>
      <c r="N41" s="129" t="s">
        <v>496</v>
      </c>
      <c r="O41" s="129"/>
      <c r="P41" s="129" t="s">
        <v>27</v>
      </c>
      <c r="Q41" s="129">
        <v>1.5</v>
      </c>
      <c r="R41" s="129">
        <v>1</v>
      </c>
      <c r="S41" s="129" t="s">
        <v>48</v>
      </c>
      <c r="T41" s="129"/>
      <c r="U41" s="129"/>
      <c r="V41" s="129" t="s">
        <v>423</v>
      </c>
      <c r="W41" s="194" t="s">
        <v>931</v>
      </c>
      <c r="X41" s="25"/>
    </row>
    <row r="42" spans="1:24" s="135" customFormat="1">
      <c r="A42" s="25">
        <v>36</v>
      </c>
      <c r="B42" s="164">
        <v>25</v>
      </c>
      <c r="C42" s="38" t="s">
        <v>437</v>
      </c>
      <c r="D42" s="39" t="s">
        <v>17</v>
      </c>
      <c r="E42" s="39">
        <v>6</v>
      </c>
      <c r="F42" s="39" t="s">
        <v>18</v>
      </c>
      <c r="G42" s="39">
        <v>650</v>
      </c>
      <c r="H42" s="39" t="s">
        <v>17</v>
      </c>
      <c r="I42" s="39">
        <v>6</v>
      </c>
      <c r="J42" s="39" t="s">
        <v>18</v>
      </c>
      <c r="K42" s="39">
        <v>650</v>
      </c>
      <c r="L42" s="39"/>
      <c r="M42" s="39"/>
      <c r="N42" s="39" t="s">
        <v>488</v>
      </c>
      <c r="O42" s="39"/>
      <c r="P42" s="39" t="s">
        <v>27</v>
      </c>
      <c r="Q42" s="39">
        <v>2.5</v>
      </c>
      <c r="R42" s="39">
        <v>1.5</v>
      </c>
      <c r="S42" s="39" t="s">
        <v>30</v>
      </c>
      <c r="T42" s="39"/>
      <c r="U42" s="39"/>
      <c r="V42" s="39" t="s">
        <v>423</v>
      </c>
      <c r="W42" s="50"/>
      <c r="X42" s="204"/>
    </row>
    <row r="43" spans="1:24" s="130" customFormat="1">
      <c r="A43" s="130">
        <v>37</v>
      </c>
      <c r="B43" s="136">
        <v>26</v>
      </c>
      <c r="C43" s="137" t="s">
        <v>438</v>
      </c>
      <c r="D43" s="129" t="s">
        <v>17</v>
      </c>
      <c r="E43" s="129">
        <v>6</v>
      </c>
      <c r="F43" s="129" t="s">
        <v>18</v>
      </c>
      <c r="G43" s="129">
        <v>966</v>
      </c>
      <c r="H43" s="129" t="s">
        <v>17</v>
      </c>
      <c r="I43" s="129">
        <v>6</v>
      </c>
      <c r="J43" s="129" t="s">
        <v>18</v>
      </c>
      <c r="K43" s="129">
        <v>966</v>
      </c>
      <c r="L43" s="129"/>
      <c r="M43" s="129"/>
      <c r="N43" s="129" t="s">
        <v>496</v>
      </c>
      <c r="O43" s="129"/>
      <c r="P43" s="129" t="s">
        <v>27</v>
      </c>
      <c r="Q43" s="129">
        <v>2.5</v>
      </c>
      <c r="R43" s="129">
        <v>1.5</v>
      </c>
      <c r="S43" s="129" t="s">
        <v>26</v>
      </c>
      <c r="T43" s="129"/>
      <c r="U43" s="129"/>
      <c r="V43" s="129" t="s">
        <v>423</v>
      </c>
      <c r="W43" s="194" t="s">
        <v>936</v>
      </c>
    </row>
    <row r="44" spans="1:24">
      <c r="A44" s="25">
        <v>38</v>
      </c>
      <c r="B44" s="164">
        <v>27</v>
      </c>
      <c r="C44" s="10" t="s">
        <v>47</v>
      </c>
      <c r="D44" s="50" t="s">
        <v>17</v>
      </c>
      <c r="E44" s="45">
        <v>7</v>
      </c>
      <c r="F44" s="50" t="s">
        <v>18</v>
      </c>
      <c r="G44" s="49" t="s">
        <v>483</v>
      </c>
      <c r="H44" s="50"/>
      <c r="I44" s="50"/>
      <c r="J44" s="50"/>
      <c r="K44" s="50"/>
      <c r="L44" s="9"/>
      <c r="M44" s="9"/>
      <c r="N44" s="69" t="s">
        <v>488</v>
      </c>
      <c r="O44" s="9"/>
      <c r="P44" s="9" t="s">
        <v>27</v>
      </c>
      <c r="Q44" s="9">
        <v>1</v>
      </c>
      <c r="R44" s="9">
        <v>1</v>
      </c>
      <c r="S44" s="9" t="s">
        <v>48</v>
      </c>
      <c r="T44" s="9"/>
      <c r="U44" s="9"/>
      <c r="V44" s="28" t="s">
        <v>423</v>
      </c>
      <c r="W44" s="50"/>
    </row>
    <row r="45" spans="1:24">
      <c r="A45" s="25">
        <v>39</v>
      </c>
      <c r="B45" s="164">
        <v>27</v>
      </c>
      <c r="C45" s="8" t="s">
        <v>49</v>
      </c>
      <c r="D45" s="50" t="s">
        <v>17</v>
      </c>
      <c r="E45" s="45">
        <v>7</v>
      </c>
      <c r="F45" s="50" t="s">
        <v>18</v>
      </c>
      <c r="G45" s="49" t="s">
        <v>483</v>
      </c>
      <c r="H45" s="50"/>
      <c r="I45" s="50"/>
      <c r="J45" s="50"/>
      <c r="K45" s="50"/>
      <c r="L45" s="9"/>
      <c r="M45" s="9"/>
      <c r="N45" s="69" t="s">
        <v>496</v>
      </c>
      <c r="O45" s="9"/>
      <c r="P45" s="9" t="s">
        <v>27</v>
      </c>
      <c r="Q45" s="13">
        <v>5</v>
      </c>
      <c r="R45" s="9">
        <v>5</v>
      </c>
      <c r="S45" s="9" t="s">
        <v>26</v>
      </c>
      <c r="T45" s="9"/>
      <c r="U45" s="9"/>
      <c r="V45" s="28" t="s">
        <v>423</v>
      </c>
      <c r="W45" s="50"/>
    </row>
    <row r="46" spans="1:24">
      <c r="A46" s="25">
        <v>40</v>
      </c>
      <c r="B46" s="17">
        <v>28</v>
      </c>
      <c r="C46" s="10" t="s">
        <v>50</v>
      </c>
      <c r="D46" s="45" t="s">
        <v>17</v>
      </c>
      <c r="E46" s="45">
        <v>7</v>
      </c>
      <c r="F46" s="45" t="s">
        <v>18</v>
      </c>
      <c r="G46" s="45">
        <v>168</v>
      </c>
      <c r="H46" s="45"/>
      <c r="I46" s="45"/>
      <c r="J46" s="45"/>
      <c r="K46" s="45"/>
      <c r="L46" s="9"/>
      <c r="M46" s="9"/>
      <c r="N46" s="69" t="s">
        <v>496</v>
      </c>
      <c r="O46" s="9"/>
      <c r="P46" s="9" t="s">
        <v>27</v>
      </c>
      <c r="Q46" s="9">
        <v>3.5</v>
      </c>
      <c r="R46" s="9">
        <v>3.5</v>
      </c>
      <c r="S46" s="9" t="s">
        <v>48</v>
      </c>
      <c r="T46" s="9"/>
      <c r="U46" s="9"/>
      <c r="V46" s="28" t="s">
        <v>423</v>
      </c>
      <c r="W46" s="50"/>
    </row>
    <row r="47" spans="1:24">
      <c r="A47" s="25">
        <v>41</v>
      </c>
      <c r="B47" s="17">
        <v>29</v>
      </c>
      <c r="C47" s="8" t="s">
        <v>47</v>
      </c>
      <c r="D47" s="45" t="s">
        <v>17</v>
      </c>
      <c r="E47" s="45">
        <v>7</v>
      </c>
      <c r="F47" s="45" t="s">
        <v>18</v>
      </c>
      <c r="G47" s="45">
        <v>220</v>
      </c>
      <c r="H47" s="45"/>
      <c r="I47" s="45"/>
      <c r="J47" s="45"/>
      <c r="K47" s="45"/>
      <c r="L47" s="9"/>
      <c r="M47" s="9"/>
      <c r="N47" s="69" t="s">
        <v>488</v>
      </c>
      <c r="O47" s="9"/>
      <c r="P47" s="9" t="s">
        <v>27</v>
      </c>
      <c r="Q47" s="9">
        <v>1.5</v>
      </c>
      <c r="R47" s="9">
        <v>1.5</v>
      </c>
      <c r="S47" s="9" t="s">
        <v>26</v>
      </c>
      <c r="T47" s="9"/>
      <c r="U47" s="9"/>
      <c r="V47" s="28" t="s">
        <v>423</v>
      </c>
      <c r="W47" s="50"/>
    </row>
    <row r="48" spans="1:24">
      <c r="A48" s="25">
        <v>42</v>
      </c>
      <c r="B48" s="17">
        <v>30</v>
      </c>
      <c r="C48" s="10" t="s">
        <v>46</v>
      </c>
      <c r="D48" s="45" t="s">
        <v>17</v>
      </c>
      <c r="E48" s="45">
        <v>7</v>
      </c>
      <c r="F48" s="45" t="s">
        <v>18</v>
      </c>
      <c r="G48" s="45">
        <v>385</v>
      </c>
      <c r="H48" s="45"/>
      <c r="I48" s="45"/>
      <c r="J48" s="45"/>
      <c r="K48" s="45"/>
      <c r="L48" s="9"/>
      <c r="M48" s="9"/>
      <c r="N48" s="69" t="s">
        <v>496</v>
      </c>
      <c r="O48" s="9"/>
      <c r="P48" s="9" t="s">
        <v>27</v>
      </c>
      <c r="Q48" s="9">
        <v>1.5</v>
      </c>
      <c r="R48" s="9">
        <v>1.5</v>
      </c>
      <c r="S48" s="9" t="s">
        <v>48</v>
      </c>
      <c r="T48" s="9"/>
      <c r="U48" s="9"/>
      <c r="V48" s="28" t="s">
        <v>423</v>
      </c>
      <c r="W48" s="50"/>
    </row>
    <row r="49" spans="1:23">
      <c r="A49" s="25">
        <v>43</v>
      </c>
      <c r="B49" s="17">
        <v>31</v>
      </c>
      <c r="C49" s="8" t="s">
        <v>51</v>
      </c>
      <c r="D49" s="45" t="s">
        <v>17</v>
      </c>
      <c r="E49" s="45">
        <v>7</v>
      </c>
      <c r="F49" s="45" t="s">
        <v>18</v>
      </c>
      <c r="G49" s="45">
        <v>485</v>
      </c>
      <c r="H49" s="45" t="s">
        <v>17</v>
      </c>
      <c r="I49" s="45">
        <v>7</v>
      </c>
      <c r="J49" s="45" t="s">
        <v>18</v>
      </c>
      <c r="K49" s="45">
        <v>563</v>
      </c>
      <c r="L49" s="9"/>
      <c r="M49" s="9"/>
      <c r="N49" s="69"/>
      <c r="O49" s="9"/>
      <c r="P49" s="9"/>
      <c r="Q49" s="9"/>
      <c r="R49" s="9"/>
      <c r="S49" s="126" t="s">
        <v>525</v>
      </c>
      <c r="T49" s="9"/>
      <c r="U49" s="9"/>
      <c r="V49" s="28" t="s">
        <v>423</v>
      </c>
      <c r="W49" s="50"/>
    </row>
    <row r="51" spans="1:23">
      <c r="C51" s="130" t="s">
        <v>855</v>
      </c>
    </row>
    <row r="52" spans="1:23">
      <c r="C52" s="35" t="s">
        <v>856</v>
      </c>
    </row>
  </sheetData>
  <mergeCells count="18">
    <mergeCell ref="A3:A5"/>
    <mergeCell ref="B1:W1"/>
    <mergeCell ref="B3:B5"/>
    <mergeCell ref="C3:C5"/>
    <mergeCell ref="D3:G5"/>
    <mergeCell ref="W3:W5"/>
    <mergeCell ref="Q3:U3"/>
    <mergeCell ref="V3:V5"/>
    <mergeCell ref="U4:U5"/>
    <mergeCell ref="L3:P3"/>
    <mergeCell ref="O4:O5"/>
    <mergeCell ref="P4:P5"/>
    <mergeCell ref="Q4:R4"/>
    <mergeCell ref="L4:M4"/>
    <mergeCell ref="H3:K5"/>
    <mergeCell ref="N4:N5"/>
    <mergeCell ref="S4:S5"/>
    <mergeCell ref="T4:T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topLeftCell="A16" zoomScale="70" zoomScaleNormal="70" workbookViewId="0">
      <selection activeCell="J37" sqref="J37"/>
    </sheetView>
  </sheetViews>
  <sheetFormatPr defaultRowHeight="18.75"/>
  <cols>
    <col min="1" max="1" width="5.109375" bestFit="1" customWidth="1"/>
    <col min="2" max="2" width="4" bestFit="1" customWidth="1"/>
    <col min="3" max="3" width="30.77734375" bestFit="1" customWidth="1"/>
    <col min="4" max="4" width="4" customWidth="1"/>
    <col min="5" max="5" width="2" customWidth="1"/>
    <col min="6" max="6" width="2.21875" customWidth="1"/>
    <col min="7" max="8" width="4" customWidth="1"/>
    <col min="9" max="9" width="2" customWidth="1"/>
    <col min="10" max="10" width="2.21875" customWidth="1"/>
    <col min="11" max="11" width="4" customWidth="1"/>
    <col min="12" max="14" width="8.88671875" customWidth="1"/>
    <col min="20" max="21" width="0" hidden="1" customWidth="1"/>
    <col min="22" max="22" width="21.77734375" bestFit="1" customWidth="1"/>
    <col min="23" max="23" width="21.33203125" bestFit="1" customWidth="1"/>
  </cols>
  <sheetData>
    <row r="1" spans="1:23">
      <c r="B1" s="560" t="s">
        <v>16</v>
      </c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</row>
    <row r="2" spans="1:23">
      <c r="B2" s="1"/>
      <c r="C2" s="2"/>
      <c r="D2" s="2"/>
      <c r="E2" s="1"/>
      <c r="F2" s="2"/>
      <c r="G2" s="3"/>
      <c r="H2" s="2"/>
      <c r="I2" s="1"/>
      <c r="J2" s="2"/>
      <c r="K2" s="3"/>
      <c r="L2" s="4"/>
      <c r="M2" s="4"/>
      <c r="N2" s="4"/>
      <c r="O2" s="4"/>
      <c r="P2" s="2"/>
      <c r="Q2" s="5"/>
      <c r="R2" s="5"/>
      <c r="S2" s="1"/>
      <c r="T2" s="1"/>
      <c r="U2" s="2"/>
      <c r="V2" s="3"/>
      <c r="W2" s="1"/>
    </row>
    <row r="3" spans="1:23">
      <c r="A3" s="575" t="s">
        <v>890</v>
      </c>
      <c r="B3" s="561" t="s">
        <v>888</v>
      </c>
      <c r="C3" s="561" t="s">
        <v>0</v>
      </c>
      <c r="D3" s="561" t="s">
        <v>1</v>
      </c>
      <c r="E3" s="561"/>
      <c r="F3" s="561"/>
      <c r="G3" s="561"/>
      <c r="H3" s="561" t="s">
        <v>1</v>
      </c>
      <c r="I3" s="561"/>
      <c r="J3" s="561"/>
      <c r="K3" s="561"/>
      <c r="L3" s="561" t="s">
        <v>2</v>
      </c>
      <c r="M3" s="561"/>
      <c r="N3" s="561"/>
      <c r="O3" s="561"/>
      <c r="P3" s="561"/>
      <c r="Q3" s="561" t="s">
        <v>3</v>
      </c>
      <c r="R3" s="561"/>
      <c r="S3" s="561"/>
      <c r="T3" s="561"/>
      <c r="U3" s="561"/>
      <c r="V3" s="563" t="s">
        <v>13</v>
      </c>
      <c r="W3" s="562" t="s">
        <v>55</v>
      </c>
    </row>
    <row r="4" spans="1:23" ht="36" customHeight="1">
      <c r="A4" s="575"/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77" t="s">
        <v>418</v>
      </c>
      <c r="M4" s="578"/>
      <c r="N4" s="579" t="s">
        <v>4</v>
      </c>
      <c r="O4" s="577" t="s">
        <v>14</v>
      </c>
      <c r="P4" s="561" t="s">
        <v>5</v>
      </c>
      <c r="Q4" s="570" t="s">
        <v>15</v>
      </c>
      <c r="R4" s="570"/>
      <c r="S4" s="571" t="s">
        <v>6</v>
      </c>
      <c r="T4" s="562" t="s">
        <v>7</v>
      </c>
      <c r="U4" s="563" t="s">
        <v>8</v>
      </c>
      <c r="V4" s="564"/>
      <c r="W4" s="562"/>
    </row>
    <row r="5" spans="1:23">
      <c r="A5" s="575"/>
      <c r="B5" s="561"/>
      <c r="C5" s="561"/>
      <c r="D5" s="561"/>
      <c r="E5" s="561"/>
      <c r="F5" s="561"/>
      <c r="G5" s="561"/>
      <c r="H5" s="561"/>
      <c r="I5" s="561"/>
      <c r="J5" s="561"/>
      <c r="K5" s="561"/>
      <c r="L5" s="6" t="s">
        <v>9</v>
      </c>
      <c r="M5" s="6" t="s">
        <v>10</v>
      </c>
      <c r="N5" s="580"/>
      <c r="O5" s="577"/>
      <c r="P5" s="561"/>
      <c r="Q5" s="7" t="s">
        <v>11</v>
      </c>
      <c r="R5" s="7" t="s">
        <v>12</v>
      </c>
      <c r="S5" s="571"/>
      <c r="T5" s="562"/>
      <c r="U5" s="582"/>
      <c r="V5" s="565"/>
      <c r="W5" s="562"/>
    </row>
    <row r="6" spans="1:23">
      <c r="A6">
        <v>1</v>
      </c>
      <c r="B6">
        <v>92</v>
      </c>
      <c r="C6" t="s">
        <v>53</v>
      </c>
      <c r="D6" s="52" t="s">
        <v>17</v>
      </c>
      <c r="E6" s="52">
        <v>0</v>
      </c>
      <c r="F6" s="52" t="s">
        <v>18</v>
      </c>
      <c r="G6" s="52">
        <v>0</v>
      </c>
      <c r="H6" t="s">
        <v>17</v>
      </c>
      <c r="I6">
        <v>0</v>
      </c>
      <c r="J6" t="s">
        <v>18</v>
      </c>
      <c r="K6">
        <v>0</v>
      </c>
      <c r="P6" t="s">
        <v>56</v>
      </c>
      <c r="V6" t="s">
        <v>419</v>
      </c>
    </row>
    <row r="7" spans="1:23">
      <c r="A7">
        <v>2</v>
      </c>
      <c r="C7" t="s">
        <v>487</v>
      </c>
      <c r="D7" t="s">
        <v>17</v>
      </c>
      <c r="E7">
        <v>0</v>
      </c>
      <c r="F7" t="s">
        <v>18</v>
      </c>
      <c r="G7" s="53" t="s">
        <v>485</v>
      </c>
      <c r="H7" s="53"/>
      <c r="N7" t="s">
        <v>488</v>
      </c>
      <c r="P7" t="s">
        <v>27</v>
      </c>
      <c r="Q7">
        <v>3.5</v>
      </c>
      <c r="R7">
        <v>2.5</v>
      </c>
      <c r="S7" t="s">
        <v>26</v>
      </c>
      <c r="V7" t="s">
        <v>419</v>
      </c>
    </row>
    <row r="8" spans="1:23">
      <c r="A8">
        <v>3</v>
      </c>
      <c r="B8">
        <v>93</v>
      </c>
      <c r="C8" t="s">
        <v>57</v>
      </c>
      <c r="D8" t="s">
        <v>17</v>
      </c>
      <c r="E8">
        <v>0</v>
      </c>
      <c r="F8" t="s">
        <v>18</v>
      </c>
      <c r="G8">
        <v>100</v>
      </c>
      <c r="H8" t="s">
        <v>17</v>
      </c>
      <c r="I8">
        <v>0</v>
      </c>
      <c r="J8" t="s">
        <v>18</v>
      </c>
      <c r="K8">
        <v>100</v>
      </c>
      <c r="S8" t="s">
        <v>525</v>
      </c>
      <c r="V8" t="s">
        <v>419</v>
      </c>
    </row>
    <row r="9" spans="1:23">
      <c r="A9">
        <v>4</v>
      </c>
      <c r="B9" s="18">
        <v>94</v>
      </c>
      <c r="C9" t="s">
        <v>46</v>
      </c>
      <c r="D9" t="s">
        <v>17</v>
      </c>
      <c r="E9">
        <v>0</v>
      </c>
      <c r="F9" t="s">
        <v>18</v>
      </c>
      <c r="G9">
        <v>234</v>
      </c>
      <c r="N9" t="s">
        <v>496</v>
      </c>
      <c r="P9" t="s">
        <v>27</v>
      </c>
      <c r="Q9">
        <v>3.5</v>
      </c>
      <c r="R9">
        <v>2.5</v>
      </c>
      <c r="S9" t="s">
        <v>26</v>
      </c>
      <c r="V9" t="s">
        <v>419</v>
      </c>
    </row>
    <row r="10" spans="1:23">
      <c r="A10">
        <v>5</v>
      </c>
      <c r="B10" s="18">
        <v>94</v>
      </c>
      <c r="C10" t="s">
        <v>46</v>
      </c>
      <c r="D10" t="s">
        <v>17</v>
      </c>
      <c r="E10">
        <v>0</v>
      </c>
      <c r="F10" t="s">
        <v>18</v>
      </c>
      <c r="G10">
        <v>234</v>
      </c>
      <c r="N10" t="s">
        <v>488</v>
      </c>
      <c r="P10" t="s">
        <v>27</v>
      </c>
      <c r="Q10">
        <v>3.5</v>
      </c>
      <c r="R10">
        <v>2.5</v>
      </c>
      <c r="S10" t="s">
        <v>26</v>
      </c>
      <c r="V10" t="s">
        <v>419</v>
      </c>
    </row>
    <row r="11" spans="1:23" s="130" customFormat="1">
      <c r="A11">
        <v>6</v>
      </c>
      <c r="B11" s="130">
        <v>95</v>
      </c>
      <c r="C11" s="130" t="s">
        <v>489</v>
      </c>
      <c r="D11" s="130" t="s">
        <v>17</v>
      </c>
      <c r="E11" s="130">
        <v>0</v>
      </c>
      <c r="F11" s="130" t="s">
        <v>18</v>
      </c>
      <c r="G11" s="130">
        <v>371</v>
      </c>
      <c r="H11" s="130" t="s">
        <v>17</v>
      </c>
      <c r="I11" s="130">
        <v>0</v>
      </c>
      <c r="J11" s="130" t="s">
        <v>18</v>
      </c>
      <c r="K11" s="130">
        <v>400</v>
      </c>
      <c r="N11" s="130" t="s">
        <v>488</v>
      </c>
      <c r="P11" s="130" t="s">
        <v>27</v>
      </c>
      <c r="Q11" s="130">
        <v>9</v>
      </c>
      <c r="R11" s="130">
        <v>7</v>
      </c>
      <c r="S11" s="130" t="s">
        <v>48</v>
      </c>
      <c r="V11" s="130" t="s">
        <v>419</v>
      </c>
      <c r="W11" s="130" t="s">
        <v>60</v>
      </c>
    </row>
    <row r="12" spans="1:23" s="25" customFormat="1">
      <c r="A12">
        <v>7</v>
      </c>
      <c r="C12" s="25" t="s">
        <v>491</v>
      </c>
      <c r="D12" s="25" t="s">
        <v>17</v>
      </c>
      <c r="E12" s="25">
        <v>0</v>
      </c>
      <c r="F12" s="25" t="s">
        <v>18</v>
      </c>
      <c r="G12" s="25">
        <v>465</v>
      </c>
      <c r="M12"/>
      <c r="N12" t="s">
        <v>496</v>
      </c>
      <c r="V12" s="25" t="s">
        <v>419</v>
      </c>
    </row>
    <row r="13" spans="1:23" s="18" customFormat="1">
      <c r="A13">
        <v>8</v>
      </c>
      <c r="B13" s="18">
        <v>96</v>
      </c>
      <c r="C13" s="19" t="s">
        <v>490</v>
      </c>
      <c r="D13" t="s">
        <v>17</v>
      </c>
      <c r="E13" s="18">
        <v>0</v>
      </c>
      <c r="F13" s="18" t="s">
        <v>18</v>
      </c>
      <c r="G13" s="18">
        <v>465</v>
      </c>
      <c r="L13"/>
      <c r="N13" s="18" t="s">
        <v>488</v>
      </c>
      <c r="P13" s="18" t="s">
        <v>27</v>
      </c>
      <c r="Q13" s="18">
        <v>5</v>
      </c>
      <c r="R13" s="18">
        <v>3.5</v>
      </c>
      <c r="S13" s="18" t="s">
        <v>26</v>
      </c>
      <c r="V13" s="18" t="s">
        <v>419</v>
      </c>
    </row>
    <row r="14" spans="1:23">
      <c r="A14">
        <v>9</v>
      </c>
      <c r="B14" s="18">
        <v>97</v>
      </c>
      <c r="C14" t="s">
        <v>61</v>
      </c>
      <c r="D14" t="s">
        <v>17</v>
      </c>
      <c r="E14">
        <v>0</v>
      </c>
      <c r="F14" t="s">
        <v>18</v>
      </c>
      <c r="G14">
        <v>570</v>
      </c>
      <c r="N14" t="s">
        <v>496</v>
      </c>
      <c r="P14" s="18"/>
      <c r="V14" t="s">
        <v>419</v>
      </c>
    </row>
    <row r="15" spans="1:23">
      <c r="A15">
        <v>10</v>
      </c>
      <c r="B15" s="18">
        <v>97</v>
      </c>
      <c r="C15" t="s">
        <v>492</v>
      </c>
      <c r="D15" t="s">
        <v>17</v>
      </c>
      <c r="E15">
        <v>0</v>
      </c>
      <c r="F15" t="s">
        <v>18</v>
      </c>
      <c r="G15">
        <v>571</v>
      </c>
      <c r="N15" t="s">
        <v>488</v>
      </c>
      <c r="P15" s="18" t="s">
        <v>27</v>
      </c>
      <c r="Q15">
        <v>5</v>
      </c>
      <c r="R15">
        <v>3</v>
      </c>
      <c r="S15" t="s">
        <v>30</v>
      </c>
      <c r="V15" t="s">
        <v>419</v>
      </c>
    </row>
    <row r="16" spans="1:23">
      <c r="A16">
        <v>11</v>
      </c>
      <c r="B16">
        <v>98</v>
      </c>
      <c r="C16" t="s">
        <v>62</v>
      </c>
      <c r="D16" t="s">
        <v>17</v>
      </c>
      <c r="E16">
        <v>0</v>
      </c>
      <c r="F16" t="s">
        <v>18</v>
      </c>
      <c r="G16">
        <v>620</v>
      </c>
      <c r="N16" t="s">
        <v>496</v>
      </c>
      <c r="V16" t="s">
        <v>419</v>
      </c>
    </row>
    <row r="17" spans="1:23">
      <c r="A17">
        <v>12</v>
      </c>
      <c r="B17">
        <v>99</v>
      </c>
      <c r="C17" t="s">
        <v>63</v>
      </c>
      <c r="D17" t="s">
        <v>17</v>
      </c>
      <c r="E17">
        <v>0</v>
      </c>
      <c r="F17" t="s">
        <v>18</v>
      </c>
      <c r="G17">
        <v>681</v>
      </c>
      <c r="N17" t="s">
        <v>496</v>
      </c>
      <c r="P17" s="18" t="s">
        <v>27</v>
      </c>
      <c r="Q17">
        <v>2</v>
      </c>
      <c r="R17">
        <v>1.5</v>
      </c>
      <c r="S17" t="s">
        <v>26</v>
      </c>
      <c r="V17" t="s">
        <v>419</v>
      </c>
    </row>
    <row r="18" spans="1:23">
      <c r="A18">
        <v>13</v>
      </c>
      <c r="B18">
        <v>100</v>
      </c>
      <c r="C18" t="s">
        <v>64</v>
      </c>
      <c r="D18" t="s">
        <v>17</v>
      </c>
      <c r="E18">
        <v>0</v>
      </c>
      <c r="F18" t="s">
        <v>18</v>
      </c>
      <c r="G18">
        <v>765</v>
      </c>
      <c r="N18" t="s">
        <v>488</v>
      </c>
      <c r="S18" t="s">
        <v>882</v>
      </c>
      <c r="V18" t="s">
        <v>419</v>
      </c>
    </row>
    <row r="19" spans="1:23">
      <c r="A19">
        <v>14</v>
      </c>
      <c r="C19" t="s">
        <v>65</v>
      </c>
      <c r="D19" t="s">
        <v>17</v>
      </c>
      <c r="E19">
        <v>0</v>
      </c>
      <c r="F19" t="s">
        <v>18</v>
      </c>
      <c r="G19">
        <v>900</v>
      </c>
      <c r="H19" s="25"/>
      <c r="N19" t="s">
        <v>488</v>
      </c>
      <c r="V19" t="s">
        <v>419</v>
      </c>
    </row>
    <row r="20" spans="1:23">
      <c r="A20">
        <v>15</v>
      </c>
      <c r="B20">
        <v>101</v>
      </c>
      <c r="C20" t="s">
        <v>65</v>
      </c>
      <c r="D20" t="s">
        <v>17</v>
      </c>
      <c r="E20">
        <v>0</v>
      </c>
      <c r="F20" t="s">
        <v>18</v>
      </c>
      <c r="G20">
        <v>900</v>
      </c>
      <c r="N20" t="s">
        <v>496</v>
      </c>
      <c r="V20" t="s">
        <v>419</v>
      </c>
    </row>
    <row r="21" spans="1:23">
      <c r="A21">
        <v>16</v>
      </c>
      <c r="B21">
        <v>102</v>
      </c>
      <c r="C21" t="s">
        <v>66</v>
      </c>
      <c r="D21" t="s">
        <v>17</v>
      </c>
      <c r="E21">
        <v>0</v>
      </c>
      <c r="F21" t="s">
        <v>18</v>
      </c>
      <c r="G21">
        <v>945</v>
      </c>
      <c r="N21" t="s">
        <v>496</v>
      </c>
      <c r="P21" t="s">
        <v>27</v>
      </c>
      <c r="Q21">
        <v>5.5</v>
      </c>
      <c r="R21">
        <v>5.5</v>
      </c>
      <c r="S21" t="s">
        <v>26</v>
      </c>
      <c r="V21" t="s">
        <v>419</v>
      </c>
    </row>
    <row r="22" spans="1:23">
      <c r="A22">
        <v>17</v>
      </c>
      <c r="B22" s="18">
        <v>103</v>
      </c>
      <c r="C22" t="s">
        <v>46</v>
      </c>
      <c r="D22" t="s">
        <v>17</v>
      </c>
      <c r="E22">
        <v>1</v>
      </c>
      <c r="F22" t="s">
        <v>18</v>
      </c>
      <c r="G22">
        <v>160</v>
      </c>
      <c r="N22" t="s">
        <v>496</v>
      </c>
      <c r="P22" t="s">
        <v>27</v>
      </c>
      <c r="Q22">
        <v>3.5</v>
      </c>
      <c r="R22">
        <v>3.5</v>
      </c>
      <c r="S22" t="s">
        <v>26</v>
      </c>
      <c r="V22" t="s">
        <v>419</v>
      </c>
    </row>
    <row r="23" spans="1:23">
      <c r="A23">
        <v>18</v>
      </c>
      <c r="B23" s="18">
        <v>103</v>
      </c>
      <c r="C23" t="s">
        <v>46</v>
      </c>
      <c r="D23" t="s">
        <v>17</v>
      </c>
      <c r="E23">
        <v>1</v>
      </c>
      <c r="F23" t="s">
        <v>18</v>
      </c>
      <c r="G23">
        <v>160</v>
      </c>
      <c r="N23" t="s">
        <v>488</v>
      </c>
      <c r="P23" t="s">
        <v>27</v>
      </c>
      <c r="Q23">
        <v>3.5</v>
      </c>
      <c r="R23">
        <v>3.5</v>
      </c>
      <c r="S23" t="s">
        <v>26</v>
      </c>
      <c r="V23" t="s">
        <v>419</v>
      </c>
    </row>
    <row r="24" spans="1:23">
      <c r="A24">
        <v>19</v>
      </c>
      <c r="B24">
        <v>104</v>
      </c>
      <c r="C24" t="s">
        <v>67</v>
      </c>
      <c r="D24" t="s">
        <v>17</v>
      </c>
      <c r="E24">
        <v>1</v>
      </c>
      <c r="F24" t="s">
        <v>18</v>
      </c>
      <c r="G24">
        <v>320</v>
      </c>
      <c r="H24" t="s">
        <v>17</v>
      </c>
      <c r="I24">
        <v>1</v>
      </c>
      <c r="J24" t="s">
        <v>18</v>
      </c>
      <c r="K24">
        <v>320</v>
      </c>
      <c r="S24" t="s">
        <v>525</v>
      </c>
      <c r="V24" t="s">
        <v>420</v>
      </c>
    </row>
    <row r="25" spans="1:23">
      <c r="A25">
        <v>20</v>
      </c>
      <c r="B25" s="18">
        <v>105</v>
      </c>
      <c r="C25" t="s">
        <v>68</v>
      </c>
      <c r="D25" t="s">
        <v>17</v>
      </c>
      <c r="E25">
        <v>1</v>
      </c>
      <c r="F25" t="s">
        <v>18</v>
      </c>
      <c r="G25">
        <v>503</v>
      </c>
      <c r="N25" t="s">
        <v>488</v>
      </c>
      <c r="V25" t="s">
        <v>420</v>
      </c>
    </row>
    <row r="26" spans="1:23">
      <c r="A26">
        <v>21</v>
      </c>
      <c r="B26" s="18">
        <v>105</v>
      </c>
      <c r="C26" t="s">
        <v>46</v>
      </c>
      <c r="D26" t="s">
        <v>17</v>
      </c>
      <c r="E26">
        <v>1</v>
      </c>
      <c r="F26" t="s">
        <v>18</v>
      </c>
      <c r="G26">
        <v>503</v>
      </c>
      <c r="N26" t="s">
        <v>488</v>
      </c>
      <c r="P26" t="s">
        <v>27</v>
      </c>
      <c r="Q26">
        <v>1.5</v>
      </c>
      <c r="R26">
        <v>1.5</v>
      </c>
      <c r="S26" t="s">
        <v>26</v>
      </c>
      <c r="V26" t="s">
        <v>420</v>
      </c>
    </row>
    <row r="27" spans="1:23">
      <c r="A27">
        <v>22</v>
      </c>
      <c r="B27" s="18">
        <v>105</v>
      </c>
      <c r="C27" t="s">
        <v>46</v>
      </c>
      <c r="D27" t="s">
        <v>17</v>
      </c>
      <c r="E27">
        <v>1</v>
      </c>
      <c r="F27" t="s">
        <v>18</v>
      </c>
      <c r="G27">
        <v>503</v>
      </c>
      <c r="N27" t="s">
        <v>496</v>
      </c>
      <c r="P27" t="s">
        <v>27</v>
      </c>
      <c r="Q27">
        <v>1.5</v>
      </c>
      <c r="R27">
        <v>1.5</v>
      </c>
      <c r="S27" t="s">
        <v>26</v>
      </c>
      <c r="V27" t="s">
        <v>420</v>
      </c>
    </row>
    <row r="28" spans="1:23">
      <c r="A28">
        <v>23</v>
      </c>
      <c r="B28" s="18">
        <v>105</v>
      </c>
      <c r="C28" t="s">
        <v>69</v>
      </c>
      <c r="D28" t="s">
        <v>17</v>
      </c>
      <c r="E28">
        <v>1</v>
      </c>
      <c r="F28" t="s">
        <v>18</v>
      </c>
      <c r="G28">
        <v>503</v>
      </c>
      <c r="N28" t="s">
        <v>496</v>
      </c>
      <c r="V28" t="s">
        <v>420</v>
      </c>
    </row>
    <row r="29" spans="1:23">
      <c r="A29">
        <v>24</v>
      </c>
      <c r="B29" s="18">
        <v>106</v>
      </c>
      <c r="C29" t="s">
        <v>70</v>
      </c>
      <c r="D29" s="25" t="s">
        <v>17</v>
      </c>
      <c r="E29" s="25">
        <v>1</v>
      </c>
      <c r="F29" s="25" t="s">
        <v>18</v>
      </c>
      <c r="G29" s="25">
        <v>550</v>
      </c>
      <c r="N29" t="s">
        <v>488</v>
      </c>
      <c r="S29" t="s">
        <v>882</v>
      </c>
      <c r="V29" t="s">
        <v>420</v>
      </c>
    </row>
    <row r="30" spans="1:23" s="35" customFormat="1">
      <c r="A30">
        <v>25</v>
      </c>
      <c r="B30" s="18">
        <v>106</v>
      </c>
      <c r="C30" s="35" t="s">
        <v>432</v>
      </c>
      <c r="D30" s="35" t="s">
        <v>17</v>
      </c>
      <c r="E30" s="35">
        <v>1</v>
      </c>
      <c r="F30" s="35" t="s">
        <v>18</v>
      </c>
      <c r="G30" s="35">
        <v>550</v>
      </c>
      <c r="H30" s="35" t="s">
        <v>17</v>
      </c>
      <c r="I30" s="35">
        <v>1</v>
      </c>
      <c r="J30" s="35" t="s">
        <v>18</v>
      </c>
      <c r="K30" s="35">
        <v>150</v>
      </c>
      <c r="N30" s="35" t="s">
        <v>496</v>
      </c>
      <c r="P30" s="35" t="s">
        <v>27</v>
      </c>
      <c r="Q30" s="35">
        <v>21</v>
      </c>
      <c r="R30" s="35">
        <v>15</v>
      </c>
      <c r="S30" s="35" t="s">
        <v>30</v>
      </c>
      <c r="V30" s="35" t="s">
        <v>420</v>
      </c>
      <c r="W30" s="35" t="s">
        <v>71</v>
      </c>
    </row>
    <row r="31" spans="1:23" s="35" customFormat="1">
      <c r="A31">
        <v>26</v>
      </c>
      <c r="B31" s="35">
        <v>107</v>
      </c>
      <c r="C31" s="35" t="s">
        <v>433</v>
      </c>
      <c r="D31" s="35" t="s">
        <v>17</v>
      </c>
      <c r="E31" s="35">
        <v>1</v>
      </c>
      <c r="F31" s="35" t="s">
        <v>18</v>
      </c>
      <c r="G31" s="35">
        <v>708</v>
      </c>
      <c r="H31" s="35" t="s">
        <v>17</v>
      </c>
      <c r="I31" s="35">
        <v>1</v>
      </c>
      <c r="J31" s="35" t="s">
        <v>18</v>
      </c>
      <c r="K31" s="35">
        <v>160</v>
      </c>
      <c r="N31" s="35" t="s">
        <v>488</v>
      </c>
      <c r="P31" s="35" t="s">
        <v>27</v>
      </c>
      <c r="Q31" s="35">
        <v>5.5</v>
      </c>
      <c r="R31" s="35">
        <v>3.5</v>
      </c>
      <c r="S31" s="35" t="s">
        <v>30</v>
      </c>
      <c r="V31" s="35" t="s">
        <v>420</v>
      </c>
    </row>
    <row r="32" spans="1:23">
      <c r="A32">
        <v>27</v>
      </c>
      <c r="B32">
        <v>108</v>
      </c>
      <c r="C32" t="s">
        <v>72</v>
      </c>
      <c r="D32" t="s">
        <v>17</v>
      </c>
      <c r="E32">
        <v>1</v>
      </c>
      <c r="F32" t="s">
        <v>18</v>
      </c>
      <c r="G32">
        <v>850</v>
      </c>
      <c r="N32" t="s">
        <v>496</v>
      </c>
      <c r="V32" t="s">
        <v>420</v>
      </c>
    </row>
    <row r="33" spans="1:23">
      <c r="A33">
        <v>28</v>
      </c>
      <c r="B33" s="18">
        <v>109</v>
      </c>
      <c r="C33" t="s">
        <v>73</v>
      </c>
      <c r="D33" t="s">
        <v>17</v>
      </c>
      <c r="E33">
        <v>2</v>
      </c>
      <c r="F33" t="s">
        <v>18</v>
      </c>
      <c r="G33" s="53">
        <v>17</v>
      </c>
      <c r="N33" t="s">
        <v>496</v>
      </c>
      <c r="P33" t="s">
        <v>27</v>
      </c>
      <c r="Q33">
        <v>3.5</v>
      </c>
      <c r="R33">
        <v>3.5</v>
      </c>
      <c r="S33" t="s">
        <v>26</v>
      </c>
      <c r="V33" t="s">
        <v>420</v>
      </c>
    </row>
    <row r="34" spans="1:23">
      <c r="A34">
        <v>29</v>
      </c>
      <c r="B34" s="18">
        <v>109</v>
      </c>
      <c r="C34" t="s">
        <v>47</v>
      </c>
      <c r="D34" t="s">
        <v>17</v>
      </c>
      <c r="E34">
        <v>2</v>
      </c>
      <c r="F34" t="s">
        <v>18</v>
      </c>
      <c r="G34" s="53">
        <v>17</v>
      </c>
      <c r="N34" t="s">
        <v>488</v>
      </c>
      <c r="P34" t="s">
        <v>27</v>
      </c>
      <c r="Q34">
        <v>2.5</v>
      </c>
      <c r="R34">
        <v>2.5</v>
      </c>
      <c r="S34" t="s">
        <v>26</v>
      </c>
      <c r="V34" t="s">
        <v>420</v>
      </c>
    </row>
    <row r="35" spans="1:23">
      <c r="A35">
        <v>30</v>
      </c>
      <c r="B35">
        <v>110</v>
      </c>
      <c r="C35" t="s">
        <v>74</v>
      </c>
      <c r="D35" t="s">
        <v>17</v>
      </c>
      <c r="E35">
        <v>2</v>
      </c>
      <c r="F35" t="s">
        <v>18</v>
      </c>
      <c r="G35">
        <v>320</v>
      </c>
      <c r="N35" t="s">
        <v>496</v>
      </c>
      <c r="S35" t="s">
        <v>882</v>
      </c>
      <c r="V35" t="s">
        <v>420</v>
      </c>
    </row>
    <row r="36" spans="1:23" s="35" customFormat="1">
      <c r="A36">
        <v>31</v>
      </c>
      <c r="B36" s="35">
        <v>111</v>
      </c>
      <c r="C36" s="35" t="s">
        <v>75</v>
      </c>
      <c r="D36" s="35" t="s">
        <v>17</v>
      </c>
      <c r="E36" s="35">
        <v>2</v>
      </c>
      <c r="F36" s="35" t="s">
        <v>18</v>
      </c>
      <c r="G36" s="35">
        <v>430</v>
      </c>
      <c r="H36" s="35" t="s">
        <v>17</v>
      </c>
      <c r="I36" s="35">
        <v>2</v>
      </c>
      <c r="J36" s="35" t="s">
        <v>18</v>
      </c>
      <c r="K36" s="35">
        <v>900</v>
      </c>
      <c r="N36" s="35" t="s">
        <v>496</v>
      </c>
      <c r="P36" s="35" t="s">
        <v>27</v>
      </c>
      <c r="Q36" s="35">
        <v>5.5</v>
      </c>
      <c r="R36" s="35">
        <v>3.5</v>
      </c>
      <c r="S36" s="35" t="s">
        <v>30</v>
      </c>
      <c r="V36" s="35" t="s">
        <v>420</v>
      </c>
    </row>
    <row r="37" spans="1:23">
      <c r="A37">
        <v>32</v>
      </c>
      <c r="B37" s="18">
        <v>112</v>
      </c>
      <c r="C37" t="s">
        <v>76</v>
      </c>
      <c r="D37" t="s">
        <v>17</v>
      </c>
      <c r="E37">
        <v>2</v>
      </c>
      <c r="F37" t="s">
        <v>18</v>
      </c>
      <c r="G37">
        <v>700</v>
      </c>
      <c r="N37" t="s">
        <v>496</v>
      </c>
      <c r="V37" t="s">
        <v>420</v>
      </c>
    </row>
    <row r="38" spans="1:23">
      <c r="A38">
        <v>33</v>
      </c>
      <c r="B38" s="18">
        <v>112</v>
      </c>
      <c r="C38" t="s">
        <v>77</v>
      </c>
      <c r="D38" t="s">
        <v>17</v>
      </c>
      <c r="E38">
        <v>2</v>
      </c>
      <c r="F38" t="s">
        <v>18</v>
      </c>
      <c r="G38">
        <v>700</v>
      </c>
      <c r="N38" t="s">
        <v>488</v>
      </c>
      <c r="V38" t="s">
        <v>420</v>
      </c>
    </row>
    <row r="39" spans="1:23">
      <c r="A39">
        <v>34</v>
      </c>
      <c r="B39">
        <v>113</v>
      </c>
      <c r="C39" t="s">
        <v>47</v>
      </c>
      <c r="D39" t="s">
        <v>17</v>
      </c>
      <c r="E39">
        <v>2</v>
      </c>
      <c r="F39" t="s">
        <v>18</v>
      </c>
      <c r="G39">
        <v>903</v>
      </c>
      <c r="N39" t="s">
        <v>496</v>
      </c>
      <c r="P39" t="s">
        <v>27</v>
      </c>
      <c r="Q39">
        <v>1.5</v>
      </c>
      <c r="R39">
        <v>1.5</v>
      </c>
      <c r="S39" t="s">
        <v>26</v>
      </c>
      <c r="V39" t="s">
        <v>420</v>
      </c>
      <c r="W39" t="s">
        <v>78</v>
      </c>
    </row>
    <row r="40" spans="1:23">
      <c r="A40">
        <v>35</v>
      </c>
      <c r="B40">
        <v>114</v>
      </c>
      <c r="C40" t="s">
        <v>79</v>
      </c>
      <c r="D40" t="s">
        <v>17</v>
      </c>
      <c r="E40">
        <v>2</v>
      </c>
      <c r="F40" t="s">
        <v>18</v>
      </c>
      <c r="G40">
        <v>935</v>
      </c>
      <c r="N40" t="s">
        <v>488</v>
      </c>
      <c r="V40" t="s">
        <v>420</v>
      </c>
    </row>
    <row r="41" spans="1:23">
      <c r="A41">
        <v>36</v>
      </c>
      <c r="B41" s="18">
        <v>115</v>
      </c>
      <c r="C41" t="s">
        <v>46</v>
      </c>
      <c r="D41" t="s">
        <v>17</v>
      </c>
      <c r="E41">
        <v>3</v>
      </c>
      <c r="F41" t="s">
        <v>18</v>
      </c>
      <c r="G41" s="53" t="s">
        <v>486</v>
      </c>
      <c r="N41" t="s">
        <v>496</v>
      </c>
      <c r="P41" t="s">
        <v>27</v>
      </c>
      <c r="Q41">
        <v>2.5</v>
      </c>
      <c r="R41">
        <v>1.5</v>
      </c>
      <c r="S41" t="s">
        <v>48</v>
      </c>
      <c r="V41" t="s">
        <v>420</v>
      </c>
    </row>
    <row r="42" spans="1:23">
      <c r="A42">
        <v>37</v>
      </c>
      <c r="B42" s="18">
        <v>115</v>
      </c>
      <c r="C42" t="s">
        <v>46</v>
      </c>
      <c r="D42" t="s">
        <v>17</v>
      </c>
      <c r="E42">
        <v>3</v>
      </c>
      <c r="F42" t="s">
        <v>18</v>
      </c>
      <c r="G42" s="53" t="s">
        <v>486</v>
      </c>
      <c r="N42" t="s">
        <v>488</v>
      </c>
      <c r="P42" t="s">
        <v>27</v>
      </c>
      <c r="Q42">
        <v>2.5</v>
      </c>
      <c r="R42">
        <v>1.5</v>
      </c>
      <c r="S42" t="s">
        <v>30</v>
      </c>
      <c r="V42" t="s">
        <v>420</v>
      </c>
    </row>
    <row r="43" spans="1:23">
      <c r="A43">
        <v>38</v>
      </c>
      <c r="B43">
        <v>116</v>
      </c>
      <c r="C43" t="s">
        <v>80</v>
      </c>
      <c r="D43" t="s">
        <v>17</v>
      </c>
      <c r="E43">
        <v>3</v>
      </c>
      <c r="F43" t="s">
        <v>18</v>
      </c>
      <c r="G43">
        <v>252</v>
      </c>
      <c r="H43" t="s">
        <v>17</v>
      </c>
      <c r="I43">
        <v>3</v>
      </c>
      <c r="J43" t="s">
        <v>18</v>
      </c>
      <c r="K43">
        <v>252</v>
      </c>
      <c r="S43" t="s">
        <v>525</v>
      </c>
      <c r="V43" t="s">
        <v>420</v>
      </c>
    </row>
    <row r="44" spans="1:23">
      <c r="A44">
        <v>39</v>
      </c>
      <c r="B44">
        <v>117</v>
      </c>
      <c r="C44" t="s">
        <v>46</v>
      </c>
      <c r="D44" t="s">
        <v>17</v>
      </c>
      <c r="E44">
        <v>3</v>
      </c>
      <c r="F44" t="s">
        <v>18</v>
      </c>
      <c r="G44">
        <v>418</v>
      </c>
      <c r="N44" t="s">
        <v>488</v>
      </c>
      <c r="P44" t="s">
        <v>27</v>
      </c>
      <c r="Q44">
        <v>5.5</v>
      </c>
      <c r="R44">
        <v>3.5</v>
      </c>
      <c r="S44" t="s">
        <v>30</v>
      </c>
      <c r="V44" t="s">
        <v>420</v>
      </c>
    </row>
    <row r="45" spans="1:23">
      <c r="A45">
        <v>40</v>
      </c>
      <c r="B45">
        <v>118</v>
      </c>
      <c r="C45" t="s">
        <v>81</v>
      </c>
      <c r="D45" t="s">
        <v>17</v>
      </c>
      <c r="E45">
        <v>3</v>
      </c>
      <c r="F45" t="s">
        <v>18</v>
      </c>
      <c r="G45">
        <v>525</v>
      </c>
      <c r="N45" t="s">
        <v>496</v>
      </c>
      <c r="V45" t="s">
        <v>420</v>
      </c>
    </row>
    <row r="46" spans="1:23">
      <c r="A46">
        <v>41</v>
      </c>
      <c r="B46" s="18">
        <v>119</v>
      </c>
      <c r="C46" t="s">
        <v>46</v>
      </c>
      <c r="D46" t="s">
        <v>17</v>
      </c>
      <c r="E46">
        <v>3</v>
      </c>
      <c r="F46" t="s">
        <v>18</v>
      </c>
      <c r="G46">
        <v>630</v>
      </c>
      <c r="N46" t="s">
        <v>496</v>
      </c>
      <c r="P46" t="s">
        <v>27</v>
      </c>
      <c r="Q46">
        <v>2.5</v>
      </c>
      <c r="R46">
        <v>1.5</v>
      </c>
      <c r="S46" t="s">
        <v>26</v>
      </c>
      <c r="V46" t="s">
        <v>420</v>
      </c>
      <c r="W46" s="583" t="s">
        <v>82</v>
      </c>
    </row>
    <row r="47" spans="1:23" s="35" customFormat="1">
      <c r="A47">
        <v>42</v>
      </c>
      <c r="B47" s="18">
        <v>119</v>
      </c>
      <c r="C47" s="36" t="s">
        <v>434</v>
      </c>
      <c r="D47" s="35" t="s">
        <v>17</v>
      </c>
      <c r="E47" s="35">
        <v>3</v>
      </c>
      <c r="F47" s="35" t="s">
        <v>18</v>
      </c>
      <c r="G47" s="35">
        <v>630</v>
      </c>
      <c r="H47" s="35" t="s">
        <v>17</v>
      </c>
      <c r="I47" s="35">
        <v>3</v>
      </c>
      <c r="J47" s="35" t="s">
        <v>18</v>
      </c>
      <c r="K47" s="35">
        <v>580</v>
      </c>
      <c r="N47" s="35" t="s">
        <v>488</v>
      </c>
      <c r="P47" s="35" t="s">
        <v>27</v>
      </c>
      <c r="Q47" s="35">
        <v>2.5</v>
      </c>
      <c r="R47" s="35">
        <v>1.5</v>
      </c>
      <c r="S47" s="35" t="s">
        <v>30</v>
      </c>
      <c r="V47" s="35" t="s">
        <v>420</v>
      </c>
      <c r="W47" s="583"/>
    </row>
    <row r="48" spans="1:23">
      <c r="A48">
        <v>43</v>
      </c>
      <c r="B48">
        <v>120</v>
      </c>
      <c r="C48" t="s">
        <v>83</v>
      </c>
      <c r="D48" t="s">
        <v>17</v>
      </c>
      <c r="E48">
        <v>3</v>
      </c>
      <c r="F48" t="s">
        <v>18</v>
      </c>
      <c r="G48">
        <v>697</v>
      </c>
      <c r="H48" t="s">
        <v>17</v>
      </c>
      <c r="I48">
        <v>3</v>
      </c>
      <c r="J48" t="s">
        <v>18</v>
      </c>
      <c r="K48">
        <v>697</v>
      </c>
      <c r="S48" t="s">
        <v>525</v>
      </c>
      <c r="V48" t="s">
        <v>420</v>
      </c>
    </row>
  </sheetData>
  <mergeCells count="19">
    <mergeCell ref="S4:S5"/>
    <mergeCell ref="T4:T5"/>
    <mergeCell ref="U4:U5"/>
    <mergeCell ref="H3:K5"/>
    <mergeCell ref="W46:W47"/>
    <mergeCell ref="N4:N5"/>
    <mergeCell ref="A3:A5"/>
    <mergeCell ref="B1:W1"/>
    <mergeCell ref="B3:B5"/>
    <mergeCell ref="C3:C5"/>
    <mergeCell ref="D3:G5"/>
    <mergeCell ref="L3:P3"/>
    <mergeCell ref="Q3:U3"/>
    <mergeCell ref="V3:V5"/>
    <mergeCell ref="W3:W5"/>
    <mergeCell ref="L4:M4"/>
    <mergeCell ref="O4:O5"/>
    <mergeCell ref="P4:P5"/>
    <mergeCell ref="Q4:R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opLeftCell="A4" zoomScale="70" zoomScaleNormal="70" workbookViewId="0">
      <selection activeCell="J37" sqref="J37"/>
    </sheetView>
  </sheetViews>
  <sheetFormatPr defaultRowHeight="18.75"/>
  <cols>
    <col min="1" max="1" width="5.109375" bestFit="1" customWidth="1"/>
    <col min="2" max="2" width="4.33203125" customWidth="1"/>
    <col min="3" max="3" width="30.21875" bestFit="1" customWidth="1"/>
    <col min="4" max="4" width="4" customWidth="1"/>
    <col min="5" max="5" width="5" customWidth="1"/>
    <col min="6" max="6" width="2.21875" customWidth="1"/>
    <col min="7" max="7" width="6" customWidth="1"/>
    <col min="8" max="8" width="4" customWidth="1"/>
    <col min="9" max="9" width="5" customWidth="1"/>
    <col min="10" max="10" width="2.21875" customWidth="1"/>
    <col min="11" max="11" width="6" customWidth="1"/>
    <col min="12" max="15" width="8.88671875" customWidth="1"/>
    <col min="20" max="21" width="8.88671875" customWidth="1"/>
    <col min="22" max="22" width="22.109375" customWidth="1"/>
    <col min="23" max="23" width="15.6640625" customWidth="1"/>
  </cols>
  <sheetData>
    <row r="1" spans="1:23">
      <c r="B1" s="560" t="s">
        <v>16</v>
      </c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</row>
    <row r="2" spans="1:23">
      <c r="B2" s="1"/>
      <c r="C2" s="2"/>
      <c r="D2" s="2"/>
      <c r="E2" s="1"/>
      <c r="F2" s="2"/>
      <c r="G2" s="3"/>
      <c r="H2" s="2"/>
      <c r="I2" s="1"/>
      <c r="J2" s="2"/>
      <c r="K2" s="3"/>
      <c r="L2" s="4"/>
      <c r="M2" s="4"/>
      <c r="N2" s="4"/>
      <c r="O2" s="4"/>
      <c r="P2" s="2"/>
      <c r="Q2" s="5"/>
      <c r="R2" s="5"/>
      <c r="S2" s="1"/>
      <c r="T2" s="1"/>
      <c r="U2" s="2"/>
      <c r="V2" s="3"/>
      <c r="W2" s="1"/>
    </row>
    <row r="3" spans="1:23">
      <c r="A3" s="575" t="s">
        <v>890</v>
      </c>
      <c r="B3" s="561" t="s">
        <v>888</v>
      </c>
      <c r="C3" s="561" t="s">
        <v>0</v>
      </c>
      <c r="D3" s="561" t="s">
        <v>478</v>
      </c>
      <c r="E3" s="561"/>
      <c r="F3" s="561"/>
      <c r="G3" s="561"/>
      <c r="H3" s="561" t="s">
        <v>479</v>
      </c>
      <c r="I3" s="561"/>
      <c r="J3" s="561"/>
      <c r="K3" s="561"/>
      <c r="L3" s="561" t="s">
        <v>2</v>
      </c>
      <c r="M3" s="561"/>
      <c r="N3" s="561"/>
      <c r="O3" s="561"/>
      <c r="P3" s="561"/>
      <c r="Q3" s="561" t="s">
        <v>3</v>
      </c>
      <c r="R3" s="561"/>
      <c r="S3" s="561"/>
      <c r="T3" s="561"/>
      <c r="U3" s="561"/>
      <c r="V3" s="563" t="s">
        <v>13</v>
      </c>
      <c r="W3" s="562" t="s">
        <v>55</v>
      </c>
    </row>
    <row r="4" spans="1:23" ht="33" customHeight="1">
      <c r="A4" s="575"/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77" t="s">
        <v>288</v>
      </c>
      <c r="M4" s="578"/>
      <c r="N4" s="579" t="s">
        <v>4</v>
      </c>
      <c r="O4" s="577" t="s">
        <v>14</v>
      </c>
      <c r="P4" s="561" t="s">
        <v>5</v>
      </c>
      <c r="Q4" s="570" t="s">
        <v>15</v>
      </c>
      <c r="R4" s="570"/>
      <c r="S4" s="571" t="s">
        <v>6</v>
      </c>
      <c r="T4" s="562" t="s">
        <v>7</v>
      </c>
      <c r="U4" s="563" t="s">
        <v>8</v>
      </c>
      <c r="V4" s="564"/>
      <c r="W4" s="562"/>
    </row>
    <row r="5" spans="1:23">
      <c r="A5" s="575"/>
      <c r="B5" s="561"/>
      <c r="C5" s="561"/>
      <c r="D5" s="561"/>
      <c r="E5" s="561"/>
      <c r="F5" s="561"/>
      <c r="G5" s="561"/>
      <c r="H5" s="561"/>
      <c r="I5" s="561"/>
      <c r="J5" s="561"/>
      <c r="K5" s="561"/>
      <c r="L5" s="6" t="s">
        <v>9</v>
      </c>
      <c r="M5" s="6" t="s">
        <v>10</v>
      </c>
      <c r="N5" s="580"/>
      <c r="O5" s="577"/>
      <c r="P5" s="561"/>
      <c r="Q5" s="7" t="s">
        <v>11</v>
      </c>
      <c r="R5" s="7" t="s">
        <v>12</v>
      </c>
      <c r="S5" s="571"/>
      <c r="T5" s="562"/>
      <c r="U5" s="582"/>
      <c r="V5" s="565"/>
      <c r="W5" s="562"/>
    </row>
    <row r="6" spans="1:23">
      <c r="A6">
        <v>1</v>
      </c>
      <c r="B6">
        <v>122</v>
      </c>
      <c r="C6" t="s">
        <v>289</v>
      </c>
      <c r="D6" t="s">
        <v>17</v>
      </c>
      <c r="E6">
        <v>2030</v>
      </c>
      <c r="F6" t="s">
        <v>18</v>
      </c>
      <c r="G6">
        <v>350</v>
      </c>
      <c r="H6" t="s">
        <v>17</v>
      </c>
      <c r="J6" t="s">
        <v>18</v>
      </c>
      <c r="M6" s="20"/>
      <c r="N6" s="170" t="s">
        <v>496</v>
      </c>
      <c r="V6" t="s">
        <v>416</v>
      </c>
    </row>
    <row r="7" spans="1:23">
      <c r="A7">
        <v>2</v>
      </c>
      <c r="B7">
        <v>123</v>
      </c>
      <c r="C7" t="s">
        <v>290</v>
      </c>
      <c r="D7" t="s">
        <v>17</v>
      </c>
      <c r="E7">
        <v>2030</v>
      </c>
      <c r="F7" t="s">
        <v>18</v>
      </c>
      <c r="G7">
        <v>505</v>
      </c>
      <c r="H7" t="s">
        <v>17</v>
      </c>
      <c r="J7" t="s">
        <v>18</v>
      </c>
      <c r="M7" s="20"/>
      <c r="N7" s="170" t="s">
        <v>496</v>
      </c>
      <c r="P7" t="s">
        <v>27</v>
      </c>
      <c r="Q7">
        <v>5.5</v>
      </c>
      <c r="R7">
        <v>3.5</v>
      </c>
      <c r="S7" t="s">
        <v>30</v>
      </c>
      <c r="V7" t="s">
        <v>416</v>
      </c>
      <c r="W7" t="s">
        <v>291</v>
      </c>
    </row>
    <row r="8" spans="1:23">
      <c r="A8">
        <v>3</v>
      </c>
      <c r="B8" s="18">
        <v>124</v>
      </c>
      <c r="C8" t="s">
        <v>47</v>
      </c>
      <c r="D8" t="s">
        <v>17</v>
      </c>
      <c r="E8">
        <v>2030</v>
      </c>
      <c r="F8" t="s">
        <v>18</v>
      </c>
      <c r="G8">
        <v>640</v>
      </c>
      <c r="H8" t="s">
        <v>17</v>
      </c>
      <c r="J8" t="s">
        <v>18</v>
      </c>
      <c r="M8" s="20"/>
      <c r="N8" s="170" t="s">
        <v>496</v>
      </c>
      <c r="P8" t="s">
        <v>27</v>
      </c>
      <c r="Q8">
        <v>3.5</v>
      </c>
      <c r="R8">
        <v>2</v>
      </c>
      <c r="S8" t="s">
        <v>30</v>
      </c>
      <c r="V8" t="s">
        <v>416</v>
      </c>
      <c r="W8" t="s">
        <v>291</v>
      </c>
    </row>
    <row r="9" spans="1:23">
      <c r="A9">
        <v>4</v>
      </c>
      <c r="B9" s="18">
        <v>125</v>
      </c>
      <c r="C9" t="s">
        <v>292</v>
      </c>
      <c r="D9" t="s">
        <v>17</v>
      </c>
      <c r="E9">
        <v>2030</v>
      </c>
      <c r="F9" t="s">
        <v>18</v>
      </c>
      <c r="G9">
        <v>640</v>
      </c>
      <c r="H9" t="s">
        <v>17</v>
      </c>
      <c r="J9" t="s">
        <v>18</v>
      </c>
      <c r="M9" s="20"/>
      <c r="N9" s="170" t="s">
        <v>496</v>
      </c>
      <c r="V9" t="s">
        <v>416</v>
      </c>
      <c r="W9" t="s">
        <v>291</v>
      </c>
    </row>
    <row r="10" spans="1:23">
      <c r="A10">
        <v>5</v>
      </c>
      <c r="B10" s="21">
        <v>145</v>
      </c>
      <c r="C10" s="35" t="s">
        <v>308</v>
      </c>
      <c r="D10" s="35" t="s">
        <v>17</v>
      </c>
      <c r="E10" s="35">
        <v>2030</v>
      </c>
      <c r="F10" s="35" t="s">
        <v>18</v>
      </c>
      <c r="G10" s="35">
        <v>791</v>
      </c>
      <c r="H10" s="35" t="s">
        <v>17</v>
      </c>
      <c r="I10" s="35">
        <v>2029</v>
      </c>
      <c r="J10" s="35" t="s">
        <v>18</v>
      </c>
      <c r="K10" s="35">
        <v>791</v>
      </c>
      <c r="L10" s="20"/>
      <c r="M10" s="20"/>
      <c r="N10" s="170" t="s">
        <v>488</v>
      </c>
      <c r="P10" t="s">
        <v>27</v>
      </c>
      <c r="Q10">
        <v>20</v>
      </c>
      <c r="R10">
        <v>11</v>
      </c>
      <c r="S10" t="s">
        <v>30</v>
      </c>
      <c r="V10" t="s">
        <v>416</v>
      </c>
      <c r="W10" t="s">
        <v>291</v>
      </c>
    </row>
    <row r="11" spans="1:23">
      <c r="A11">
        <v>6</v>
      </c>
      <c r="B11">
        <v>125</v>
      </c>
      <c r="C11" t="s">
        <v>293</v>
      </c>
      <c r="D11" t="s">
        <v>17</v>
      </c>
      <c r="E11">
        <v>2030</v>
      </c>
      <c r="F11" t="s">
        <v>18</v>
      </c>
      <c r="G11">
        <v>860</v>
      </c>
      <c r="H11" t="s">
        <v>17</v>
      </c>
      <c r="J11" t="s">
        <v>18</v>
      </c>
      <c r="M11" s="20"/>
      <c r="N11" s="170" t="s">
        <v>496</v>
      </c>
      <c r="V11" t="s">
        <v>416</v>
      </c>
      <c r="W11" t="s">
        <v>294</v>
      </c>
    </row>
    <row r="12" spans="1:23">
      <c r="A12">
        <v>7</v>
      </c>
      <c r="B12">
        <v>126</v>
      </c>
      <c r="C12" t="s">
        <v>295</v>
      </c>
      <c r="D12" t="s">
        <v>17</v>
      </c>
      <c r="E12">
        <v>2030</v>
      </c>
      <c r="F12" t="s">
        <v>18</v>
      </c>
      <c r="G12">
        <v>951</v>
      </c>
      <c r="H12" t="s">
        <v>17</v>
      </c>
      <c r="J12" t="s">
        <v>18</v>
      </c>
      <c r="M12" s="20"/>
      <c r="N12" s="170" t="s">
        <v>496</v>
      </c>
      <c r="V12" t="s">
        <v>416</v>
      </c>
      <c r="W12" t="s">
        <v>291</v>
      </c>
    </row>
    <row r="13" spans="1:23">
      <c r="A13">
        <v>8</v>
      </c>
      <c r="B13">
        <v>144</v>
      </c>
      <c r="C13" t="s">
        <v>307</v>
      </c>
      <c r="D13" t="s">
        <v>17</v>
      </c>
      <c r="E13">
        <v>2031</v>
      </c>
      <c r="F13" t="s">
        <v>18</v>
      </c>
      <c r="G13">
        <v>68</v>
      </c>
      <c r="H13" t="s">
        <v>17</v>
      </c>
      <c r="J13" t="s">
        <v>18</v>
      </c>
      <c r="L13" s="20"/>
      <c r="M13" s="20"/>
      <c r="N13" s="170" t="s">
        <v>488</v>
      </c>
      <c r="V13" t="s">
        <v>416</v>
      </c>
      <c r="W13" t="s">
        <v>291</v>
      </c>
    </row>
    <row r="14" spans="1:23">
      <c r="A14">
        <v>9</v>
      </c>
      <c r="B14">
        <v>143</v>
      </c>
      <c r="C14" t="s">
        <v>306</v>
      </c>
      <c r="D14" t="s">
        <v>17</v>
      </c>
      <c r="E14">
        <v>2031</v>
      </c>
      <c r="F14" t="s">
        <v>18</v>
      </c>
      <c r="G14">
        <v>116</v>
      </c>
      <c r="H14" t="s">
        <v>17</v>
      </c>
      <c r="J14" t="s">
        <v>18</v>
      </c>
      <c r="L14" s="20"/>
      <c r="M14" s="20"/>
      <c r="N14" s="170" t="s">
        <v>488</v>
      </c>
      <c r="S14" t="s">
        <v>882</v>
      </c>
      <c r="V14" t="s">
        <v>416</v>
      </c>
    </row>
    <row r="15" spans="1:23">
      <c r="A15">
        <v>10</v>
      </c>
      <c r="B15">
        <v>128</v>
      </c>
      <c r="C15" t="s">
        <v>296</v>
      </c>
      <c r="D15" t="s">
        <v>17</v>
      </c>
      <c r="E15">
        <v>2031</v>
      </c>
      <c r="F15" t="s">
        <v>18</v>
      </c>
      <c r="G15">
        <v>155</v>
      </c>
      <c r="H15" t="s">
        <v>17</v>
      </c>
      <c r="J15" t="s">
        <v>18</v>
      </c>
      <c r="M15" s="20"/>
      <c r="N15" s="170" t="s">
        <v>496</v>
      </c>
      <c r="P15" t="s">
        <v>27</v>
      </c>
      <c r="Q15">
        <v>5</v>
      </c>
      <c r="R15">
        <v>3</v>
      </c>
      <c r="S15" t="s">
        <v>30</v>
      </c>
      <c r="V15" t="s">
        <v>416</v>
      </c>
    </row>
    <row r="16" spans="1:23">
      <c r="A16">
        <v>11</v>
      </c>
      <c r="B16">
        <v>129</v>
      </c>
      <c r="C16" t="s">
        <v>297</v>
      </c>
      <c r="D16" t="s">
        <v>17</v>
      </c>
      <c r="E16">
        <v>2031</v>
      </c>
      <c r="F16" t="s">
        <v>18</v>
      </c>
      <c r="G16">
        <v>253</v>
      </c>
      <c r="H16" t="s">
        <v>17</v>
      </c>
      <c r="I16">
        <v>2031</v>
      </c>
      <c r="J16" t="s">
        <v>18</v>
      </c>
      <c r="K16">
        <v>553</v>
      </c>
      <c r="L16" s="20"/>
      <c r="N16" s="34" t="s">
        <v>488</v>
      </c>
      <c r="P16" t="s">
        <v>27</v>
      </c>
      <c r="Q16">
        <v>34</v>
      </c>
      <c r="R16">
        <v>20</v>
      </c>
      <c r="S16" t="s">
        <v>30</v>
      </c>
      <c r="V16" t="s">
        <v>416</v>
      </c>
    </row>
    <row r="17" spans="1:23">
      <c r="A17">
        <v>12</v>
      </c>
      <c r="B17">
        <v>130</v>
      </c>
      <c r="C17" t="s">
        <v>298</v>
      </c>
      <c r="D17" t="s">
        <v>17</v>
      </c>
      <c r="E17">
        <v>2031</v>
      </c>
      <c r="F17" t="s">
        <v>18</v>
      </c>
      <c r="G17">
        <v>420</v>
      </c>
      <c r="H17" t="s">
        <v>17</v>
      </c>
      <c r="M17" s="20"/>
      <c r="N17" s="170" t="s">
        <v>496</v>
      </c>
      <c r="V17" t="s">
        <v>416</v>
      </c>
    </row>
    <row r="18" spans="1:23">
      <c r="A18">
        <v>13</v>
      </c>
      <c r="B18">
        <v>131</v>
      </c>
      <c r="C18" t="s">
        <v>299</v>
      </c>
      <c r="D18" t="s">
        <v>17</v>
      </c>
      <c r="E18">
        <v>2031</v>
      </c>
      <c r="F18" t="s">
        <v>18</v>
      </c>
      <c r="G18">
        <v>500</v>
      </c>
      <c r="H18" t="s">
        <v>17</v>
      </c>
      <c r="M18" s="20"/>
      <c r="N18" s="170" t="s">
        <v>496</v>
      </c>
      <c r="P18" t="s">
        <v>27</v>
      </c>
      <c r="Q18">
        <v>5.5</v>
      </c>
      <c r="R18">
        <v>3.5</v>
      </c>
      <c r="S18" t="s">
        <v>30</v>
      </c>
      <c r="V18" t="s">
        <v>416</v>
      </c>
    </row>
    <row r="19" spans="1:23">
      <c r="A19">
        <v>14</v>
      </c>
      <c r="B19">
        <v>142</v>
      </c>
      <c r="C19" t="s">
        <v>47</v>
      </c>
      <c r="D19" t="s">
        <v>17</v>
      </c>
      <c r="E19">
        <v>2031</v>
      </c>
      <c r="F19" t="s">
        <v>18</v>
      </c>
      <c r="G19">
        <v>577</v>
      </c>
      <c r="H19" t="s">
        <v>17</v>
      </c>
      <c r="L19" s="20"/>
      <c r="M19" s="20"/>
      <c r="N19" s="170" t="s">
        <v>488</v>
      </c>
      <c r="P19" t="s">
        <v>27</v>
      </c>
      <c r="Q19">
        <v>5.5</v>
      </c>
      <c r="R19">
        <v>2.5</v>
      </c>
      <c r="S19" t="s">
        <v>221</v>
      </c>
      <c r="V19" t="s">
        <v>416</v>
      </c>
    </row>
    <row r="20" spans="1:23">
      <c r="A20">
        <v>15</v>
      </c>
      <c r="B20">
        <v>132</v>
      </c>
      <c r="C20" t="s">
        <v>300</v>
      </c>
      <c r="D20" t="s">
        <v>17</v>
      </c>
      <c r="E20">
        <v>2031</v>
      </c>
      <c r="F20" t="s">
        <v>18</v>
      </c>
      <c r="G20">
        <v>600</v>
      </c>
      <c r="H20" t="s">
        <v>17</v>
      </c>
      <c r="M20" s="20"/>
      <c r="N20" s="170" t="s">
        <v>496</v>
      </c>
      <c r="P20" t="s">
        <v>27</v>
      </c>
      <c r="Q20">
        <v>9</v>
      </c>
      <c r="R20">
        <v>7</v>
      </c>
      <c r="S20" t="s">
        <v>30</v>
      </c>
      <c r="V20" t="s">
        <v>416</v>
      </c>
    </row>
    <row r="21" spans="1:23">
      <c r="A21">
        <v>16</v>
      </c>
      <c r="B21">
        <v>140</v>
      </c>
      <c r="C21" t="s">
        <v>918</v>
      </c>
      <c r="D21" t="s">
        <v>17</v>
      </c>
      <c r="E21">
        <v>2031</v>
      </c>
      <c r="F21" t="s">
        <v>18</v>
      </c>
      <c r="G21">
        <v>720</v>
      </c>
      <c r="H21" t="s">
        <v>17</v>
      </c>
      <c r="L21" s="20"/>
      <c r="M21" s="20"/>
      <c r="N21" s="170" t="s">
        <v>488</v>
      </c>
      <c r="P21" t="s">
        <v>56</v>
      </c>
      <c r="Q21">
        <v>17</v>
      </c>
      <c r="R21">
        <v>8</v>
      </c>
      <c r="S21" t="s">
        <v>30</v>
      </c>
      <c r="V21" t="s">
        <v>416</v>
      </c>
    </row>
    <row r="22" spans="1:23">
      <c r="A22">
        <v>17</v>
      </c>
      <c r="B22">
        <v>133</v>
      </c>
      <c r="C22" t="s">
        <v>301</v>
      </c>
      <c r="D22" t="s">
        <v>17</v>
      </c>
      <c r="E22">
        <v>2031</v>
      </c>
      <c r="F22" t="s">
        <v>18</v>
      </c>
      <c r="G22">
        <v>742</v>
      </c>
      <c r="H22" t="s">
        <v>17</v>
      </c>
      <c r="M22" s="20"/>
      <c r="N22" s="170" t="s">
        <v>496</v>
      </c>
      <c r="P22" t="s">
        <v>27</v>
      </c>
      <c r="Q22">
        <v>9</v>
      </c>
      <c r="R22">
        <v>7</v>
      </c>
      <c r="S22" t="s">
        <v>30</v>
      </c>
      <c r="V22" t="s">
        <v>416</v>
      </c>
    </row>
    <row r="23" spans="1:23">
      <c r="A23">
        <v>18</v>
      </c>
      <c r="B23">
        <v>134</v>
      </c>
      <c r="C23" t="s">
        <v>302</v>
      </c>
      <c r="D23" t="s">
        <v>17</v>
      </c>
      <c r="E23">
        <v>2031</v>
      </c>
      <c r="F23" t="s">
        <v>18</v>
      </c>
      <c r="G23">
        <v>795</v>
      </c>
      <c r="H23" t="s">
        <v>17</v>
      </c>
      <c r="M23" s="20"/>
      <c r="N23" s="170" t="s">
        <v>496</v>
      </c>
      <c r="S23" t="s">
        <v>882</v>
      </c>
      <c r="V23" t="s">
        <v>416</v>
      </c>
    </row>
    <row r="24" spans="1:23">
      <c r="A24">
        <v>19</v>
      </c>
      <c r="B24">
        <v>135</v>
      </c>
      <c r="C24" t="s">
        <v>908</v>
      </c>
      <c r="D24" t="s">
        <v>17</v>
      </c>
      <c r="E24">
        <v>2031</v>
      </c>
      <c r="F24" t="s">
        <v>18</v>
      </c>
      <c r="G24">
        <v>892</v>
      </c>
      <c r="H24" t="s">
        <v>17</v>
      </c>
      <c r="M24" s="20"/>
      <c r="N24" s="170" t="s">
        <v>496</v>
      </c>
      <c r="V24" t="s">
        <v>416</v>
      </c>
    </row>
    <row r="25" spans="1:23">
      <c r="A25">
        <v>20</v>
      </c>
      <c r="B25">
        <v>138</v>
      </c>
      <c r="C25" t="s">
        <v>305</v>
      </c>
      <c r="D25" t="s">
        <v>17</v>
      </c>
      <c r="E25">
        <v>2031</v>
      </c>
      <c r="F25" t="s">
        <v>18</v>
      </c>
      <c r="G25">
        <v>900</v>
      </c>
      <c r="H25" t="s">
        <v>17</v>
      </c>
      <c r="L25" s="20"/>
      <c r="M25" s="20"/>
      <c r="N25" s="170" t="s">
        <v>488</v>
      </c>
      <c r="S25" t="s">
        <v>882</v>
      </c>
      <c r="V25" t="s">
        <v>416</v>
      </c>
    </row>
    <row r="26" spans="1:23">
      <c r="A26">
        <v>21</v>
      </c>
      <c r="B26">
        <v>136</v>
      </c>
      <c r="C26" t="s">
        <v>979</v>
      </c>
      <c r="D26" t="s">
        <v>17</v>
      </c>
      <c r="E26">
        <v>2031</v>
      </c>
      <c r="F26" t="s">
        <v>18</v>
      </c>
      <c r="G26">
        <v>945</v>
      </c>
      <c r="L26" s="170"/>
      <c r="N26" s="34" t="s">
        <v>496</v>
      </c>
      <c r="P26" t="s">
        <v>27</v>
      </c>
      <c r="Q26">
        <v>9</v>
      </c>
      <c r="R26">
        <v>7</v>
      </c>
      <c r="S26" t="s">
        <v>30</v>
      </c>
      <c r="V26" t="s">
        <v>416</v>
      </c>
    </row>
    <row r="27" spans="1:23">
      <c r="A27">
        <v>22</v>
      </c>
      <c r="B27">
        <v>137</v>
      </c>
      <c r="C27" t="s">
        <v>304</v>
      </c>
      <c r="D27" t="s">
        <v>17</v>
      </c>
      <c r="E27">
        <v>2032</v>
      </c>
      <c r="F27" t="s">
        <v>18</v>
      </c>
      <c r="G27">
        <v>0</v>
      </c>
      <c r="H27" t="s">
        <v>17</v>
      </c>
      <c r="L27" s="20"/>
      <c r="N27" s="34" t="s">
        <v>488</v>
      </c>
      <c r="P27" t="s">
        <v>27</v>
      </c>
      <c r="Q27">
        <v>9</v>
      </c>
      <c r="R27">
        <v>8</v>
      </c>
      <c r="S27" t="s">
        <v>30</v>
      </c>
      <c r="V27" t="s">
        <v>416</v>
      </c>
    </row>
    <row r="28" spans="1:23" s="25" customFormat="1">
      <c r="A28" s="25">
        <v>23</v>
      </c>
      <c r="B28" s="25">
        <v>147</v>
      </c>
      <c r="C28" s="25" t="s">
        <v>303</v>
      </c>
      <c r="D28" s="25" t="s">
        <v>17</v>
      </c>
      <c r="E28" s="25">
        <v>2032</v>
      </c>
      <c r="F28" s="25" t="s">
        <v>18</v>
      </c>
      <c r="G28" s="25">
        <v>20</v>
      </c>
      <c r="H28" s="25" t="s">
        <v>17</v>
      </c>
      <c r="I28" s="25">
        <v>2032</v>
      </c>
      <c r="J28" s="25" t="s">
        <v>18</v>
      </c>
      <c r="K28" s="25">
        <v>20</v>
      </c>
      <c r="V28" s="25" t="s">
        <v>416</v>
      </c>
    </row>
    <row r="29" spans="1:23">
      <c r="A29">
        <v>24</v>
      </c>
      <c r="B29" s="18">
        <v>148</v>
      </c>
      <c r="C29" t="s">
        <v>909</v>
      </c>
      <c r="D29" t="s">
        <v>17</v>
      </c>
      <c r="E29">
        <v>2032</v>
      </c>
      <c r="F29" t="s">
        <v>18</v>
      </c>
      <c r="G29">
        <v>350</v>
      </c>
      <c r="M29" s="170"/>
      <c r="N29" s="170" t="s">
        <v>496</v>
      </c>
      <c r="O29" s="170"/>
      <c r="P29" t="s">
        <v>27</v>
      </c>
      <c r="Q29">
        <v>9</v>
      </c>
      <c r="R29">
        <v>7</v>
      </c>
      <c r="S29" t="s">
        <v>30</v>
      </c>
      <c r="V29" t="s">
        <v>416</v>
      </c>
      <c r="W29" s="18"/>
    </row>
    <row r="30" spans="1:23">
      <c r="A30">
        <v>25</v>
      </c>
      <c r="B30" s="18"/>
      <c r="C30" t="s">
        <v>47</v>
      </c>
      <c r="D30" t="s">
        <v>17</v>
      </c>
      <c r="E30">
        <v>2032</v>
      </c>
      <c r="F30" t="s">
        <v>18</v>
      </c>
      <c r="G30">
        <v>360</v>
      </c>
      <c r="L30" s="170"/>
      <c r="N30" s="34" t="s">
        <v>488</v>
      </c>
      <c r="P30" t="s">
        <v>27</v>
      </c>
      <c r="Q30">
        <v>2.5</v>
      </c>
      <c r="R30">
        <v>1.5</v>
      </c>
      <c r="S30" t="s">
        <v>26</v>
      </c>
      <c r="V30" t="s">
        <v>416</v>
      </c>
      <c r="W30" s="18"/>
    </row>
    <row r="31" spans="1:23">
      <c r="A31">
        <v>26</v>
      </c>
      <c r="B31">
        <v>149</v>
      </c>
      <c r="C31" t="s">
        <v>47</v>
      </c>
      <c r="D31" t="s">
        <v>17</v>
      </c>
      <c r="E31">
        <v>2032</v>
      </c>
      <c r="F31" t="s">
        <v>18</v>
      </c>
      <c r="G31">
        <v>375</v>
      </c>
      <c r="M31" s="170"/>
      <c r="N31" s="170" t="s">
        <v>496</v>
      </c>
      <c r="O31" s="170"/>
      <c r="P31" t="s">
        <v>27</v>
      </c>
      <c r="Q31">
        <v>2</v>
      </c>
      <c r="R31">
        <v>1.5</v>
      </c>
      <c r="S31" t="s">
        <v>30</v>
      </c>
      <c r="V31" t="s">
        <v>416</v>
      </c>
    </row>
    <row r="32" spans="1:23">
      <c r="A32">
        <v>27</v>
      </c>
      <c r="B32">
        <v>150</v>
      </c>
      <c r="C32" t="s">
        <v>309</v>
      </c>
      <c r="D32" t="s">
        <v>17</v>
      </c>
      <c r="E32">
        <v>2032</v>
      </c>
      <c r="F32" t="s">
        <v>18</v>
      </c>
      <c r="G32">
        <v>560</v>
      </c>
      <c r="M32" s="170"/>
      <c r="N32" s="170" t="s">
        <v>496</v>
      </c>
      <c r="O32" s="170"/>
      <c r="S32" t="s">
        <v>882</v>
      </c>
      <c r="V32" t="s">
        <v>416</v>
      </c>
    </row>
    <row r="33" spans="1:23">
      <c r="A33">
        <v>28</v>
      </c>
      <c r="B33">
        <v>151</v>
      </c>
      <c r="C33" t="s">
        <v>310</v>
      </c>
      <c r="D33" t="s">
        <v>17</v>
      </c>
      <c r="E33">
        <v>2032</v>
      </c>
      <c r="F33" t="s">
        <v>18</v>
      </c>
      <c r="G33">
        <v>630</v>
      </c>
      <c r="M33" s="170"/>
      <c r="N33" s="170" t="s">
        <v>496</v>
      </c>
      <c r="O33" s="170"/>
      <c r="P33" t="s">
        <v>27</v>
      </c>
      <c r="Q33">
        <v>45</v>
      </c>
      <c r="R33">
        <v>25</v>
      </c>
      <c r="S33" t="s">
        <v>30</v>
      </c>
      <c r="V33" t="s">
        <v>416</v>
      </c>
    </row>
    <row r="34" spans="1:23">
      <c r="A34">
        <v>29</v>
      </c>
      <c r="B34">
        <v>152</v>
      </c>
      <c r="C34" t="s">
        <v>909</v>
      </c>
      <c r="D34" t="s">
        <v>17</v>
      </c>
      <c r="E34">
        <v>2032</v>
      </c>
      <c r="F34" t="s">
        <v>18</v>
      </c>
      <c r="G34">
        <v>692</v>
      </c>
      <c r="L34" s="170"/>
      <c r="M34" s="170"/>
      <c r="N34" s="170" t="s">
        <v>514</v>
      </c>
      <c r="O34" s="170"/>
      <c r="P34" t="s">
        <v>27</v>
      </c>
      <c r="Q34">
        <v>5.5</v>
      </c>
      <c r="R34">
        <v>3.5</v>
      </c>
      <c r="S34" t="s">
        <v>30</v>
      </c>
      <c r="V34" t="s">
        <v>416</v>
      </c>
    </row>
    <row r="35" spans="1:23">
      <c r="A35">
        <v>30</v>
      </c>
      <c r="B35">
        <v>153</v>
      </c>
      <c r="C35" t="s">
        <v>311</v>
      </c>
      <c r="D35" t="s">
        <v>17</v>
      </c>
      <c r="E35">
        <v>2032</v>
      </c>
      <c r="F35" t="s">
        <v>18</v>
      </c>
      <c r="G35">
        <v>730</v>
      </c>
      <c r="M35" s="170"/>
      <c r="N35" s="170" t="s">
        <v>496</v>
      </c>
      <c r="O35" s="170"/>
      <c r="S35" t="s">
        <v>882</v>
      </c>
      <c r="V35" t="s">
        <v>416</v>
      </c>
    </row>
    <row r="36" spans="1:23">
      <c r="A36">
        <v>31</v>
      </c>
      <c r="B36">
        <v>154</v>
      </c>
      <c r="C36" t="s">
        <v>312</v>
      </c>
      <c r="D36" t="s">
        <v>17</v>
      </c>
      <c r="E36">
        <v>2032</v>
      </c>
      <c r="F36" t="s">
        <v>18</v>
      </c>
      <c r="G36">
        <v>841</v>
      </c>
      <c r="L36" s="170"/>
      <c r="N36" s="34" t="s">
        <v>488</v>
      </c>
      <c r="O36" s="34"/>
      <c r="V36" t="s">
        <v>416</v>
      </c>
    </row>
    <row r="37" spans="1:23">
      <c r="A37">
        <v>32</v>
      </c>
      <c r="B37">
        <v>155</v>
      </c>
      <c r="C37" t="s">
        <v>313</v>
      </c>
      <c r="D37" t="s">
        <v>17</v>
      </c>
      <c r="E37">
        <v>2033</v>
      </c>
      <c r="F37" t="s">
        <v>18</v>
      </c>
      <c r="G37">
        <v>105.8</v>
      </c>
      <c r="H37" t="s">
        <v>17</v>
      </c>
      <c r="I37">
        <v>2033</v>
      </c>
      <c r="J37" t="s">
        <v>18</v>
      </c>
      <c r="K37">
        <v>105.8</v>
      </c>
      <c r="S37" t="s">
        <v>525</v>
      </c>
      <c r="V37" t="s">
        <v>416</v>
      </c>
    </row>
    <row r="38" spans="1:23">
      <c r="A38">
        <v>33</v>
      </c>
      <c r="C38" t="s">
        <v>910</v>
      </c>
      <c r="D38" t="s">
        <v>17</v>
      </c>
      <c r="E38">
        <v>2033</v>
      </c>
      <c r="F38" t="s">
        <v>18</v>
      </c>
      <c r="G38">
        <v>120</v>
      </c>
      <c r="L38" s="170"/>
      <c r="M38" s="170"/>
      <c r="N38" s="34" t="s">
        <v>514</v>
      </c>
      <c r="O38" s="34"/>
      <c r="P38" t="s">
        <v>923</v>
      </c>
      <c r="Q38">
        <v>5.5</v>
      </c>
      <c r="R38">
        <v>3.5</v>
      </c>
      <c r="S38" t="s">
        <v>30</v>
      </c>
      <c r="V38" t="s">
        <v>417</v>
      </c>
    </row>
    <row r="39" spans="1:23">
      <c r="A39">
        <v>34</v>
      </c>
      <c r="B39">
        <v>157</v>
      </c>
      <c r="C39" t="s">
        <v>314</v>
      </c>
      <c r="D39" t="s">
        <v>17</v>
      </c>
      <c r="E39">
        <v>2033</v>
      </c>
      <c r="F39" t="s">
        <v>18</v>
      </c>
      <c r="G39">
        <v>573</v>
      </c>
      <c r="H39" t="s">
        <v>17</v>
      </c>
      <c r="L39" s="170"/>
      <c r="N39" s="34" t="s">
        <v>488</v>
      </c>
      <c r="O39" s="34"/>
      <c r="V39" t="s">
        <v>417</v>
      </c>
    </row>
    <row r="40" spans="1:23">
      <c r="A40">
        <v>35</v>
      </c>
      <c r="B40">
        <v>158</v>
      </c>
      <c r="C40" t="s">
        <v>315</v>
      </c>
      <c r="D40" t="s">
        <v>17</v>
      </c>
      <c r="E40">
        <v>2033</v>
      </c>
      <c r="F40" t="s">
        <v>18</v>
      </c>
      <c r="G40">
        <v>779</v>
      </c>
      <c r="H40" t="s">
        <v>17</v>
      </c>
      <c r="M40" s="170"/>
      <c r="N40" s="170" t="s">
        <v>496</v>
      </c>
      <c r="O40" s="170"/>
      <c r="V40" t="s">
        <v>417</v>
      </c>
    </row>
    <row r="41" spans="1:23">
      <c r="A41">
        <v>36</v>
      </c>
      <c r="B41">
        <v>159</v>
      </c>
      <c r="C41" t="s">
        <v>316</v>
      </c>
      <c r="D41" t="s">
        <v>17</v>
      </c>
      <c r="E41">
        <v>2033</v>
      </c>
      <c r="F41" t="s">
        <v>18</v>
      </c>
      <c r="G41">
        <v>928</v>
      </c>
      <c r="H41" t="s">
        <v>17</v>
      </c>
      <c r="I41">
        <v>2033</v>
      </c>
      <c r="J41" t="s">
        <v>18</v>
      </c>
      <c r="K41">
        <v>928</v>
      </c>
      <c r="S41" t="s">
        <v>525</v>
      </c>
      <c r="V41" t="s">
        <v>417</v>
      </c>
    </row>
    <row r="42" spans="1:23" ht="18.75" customHeight="1">
      <c r="A42">
        <v>37</v>
      </c>
      <c r="B42" s="19">
        <v>160</v>
      </c>
      <c r="C42" s="18" t="s">
        <v>911</v>
      </c>
      <c r="D42" t="s">
        <v>17</v>
      </c>
      <c r="E42">
        <v>2034</v>
      </c>
      <c r="F42" t="s">
        <v>18</v>
      </c>
      <c r="G42">
        <v>500</v>
      </c>
      <c r="H42" t="s">
        <v>17</v>
      </c>
      <c r="M42" s="170"/>
      <c r="N42" s="170" t="s">
        <v>496</v>
      </c>
      <c r="O42" s="170"/>
      <c r="V42" t="s">
        <v>417</v>
      </c>
    </row>
    <row r="43" spans="1:23">
      <c r="A43">
        <v>38</v>
      </c>
      <c r="B43" s="19">
        <v>161</v>
      </c>
      <c r="C43" t="s">
        <v>317</v>
      </c>
      <c r="D43" t="s">
        <v>17</v>
      </c>
      <c r="E43">
        <v>2034</v>
      </c>
      <c r="F43" t="s">
        <v>18</v>
      </c>
      <c r="G43">
        <v>535</v>
      </c>
      <c r="H43" t="s">
        <v>17</v>
      </c>
      <c r="M43" s="170"/>
      <c r="N43" s="170" t="s">
        <v>496</v>
      </c>
      <c r="O43" s="170"/>
      <c r="S43" t="s">
        <v>882</v>
      </c>
      <c r="V43" t="s">
        <v>417</v>
      </c>
    </row>
    <row r="44" spans="1:23" s="130" customFormat="1">
      <c r="A44" s="130">
        <v>39</v>
      </c>
      <c r="B44" s="130">
        <v>162</v>
      </c>
      <c r="C44" s="130" t="s">
        <v>912</v>
      </c>
      <c r="D44" s="130" t="s">
        <v>17</v>
      </c>
      <c r="E44" s="130">
        <v>2034</v>
      </c>
      <c r="F44" s="130" t="s">
        <v>18</v>
      </c>
      <c r="G44" s="130">
        <v>650</v>
      </c>
      <c r="H44" s="130" t="s">
        <v>17</v>
      </c>
      <c r="M44" s="129"/>
      <c r="N44" s="129" t="s">
        <v>496</v>
      </c>
      <c r="O44" s="129"/>
      <c r="V44" s="130" t="s">
        <v>417</v>
      </c>
      <c r="W44" s="130" t="s">
        <v>929</v>
      </c>
    </row>
    <row r="45" spans="1:23" s="130" customFormat="1">
      <c r="A45" s="130">
        <v>40</v>
      </c>
      <c r="B45" s="130">
        <v>163</v>
      </c>
      <c r="C45" s="130" t="s">
        <v>913</v>
      </c>
      <c r="D45" s="130" t="s">
        <v>17</v>
      </c>
      <c r="E45" s="130">
        <v>2034</v>
      </c>
      <c r="F45" s="130" t="s">
        <v>18</v>
      </c>
      <c r="G45" s="130">
        <v>782</v>
      </c>
      <c r="L45" s="129"/>
      <c r="M45" s="129"/>
      <c r="N45" s="129" t="s">
        <v>488</v>
      </c>
      <c r="O45" s="129"/>
      <c r="P45" s="130" t="s">
        <v>27</v>
      </c>
      <c r="Q45" s="130">
        <v>1.5</v>
      </c>
      <c r="R45" s="130">
        <v>1.5</v>
      </c>
      <c r="S45" s="130" t="s">
        <v>26</v>
      </c>
      <c r="V45" s="130" t="s">
        <v>417</v>
      </c>
      <c r="W45" s="130" t="s">
        <v>931</v>
      </c>
    </row>
    <row r="46" spans="1:23" s="130" customFormat="1">
      <c r="A46" s="130">
        <v>41</v>
      </c>
      <c r="C46" s="130" t="s">
        <v>913</v>
      </c>
      <c r="D46" s="130" t="s">
        <v>17</v>
      </c>
      <c r="E46" s="130">
        <v>2034</v>
      </c>
      <c r="F46" s="130" t="s">
        <v>18</v>
      </c>
      <c r="G46" s="130">
        <v>790</v>
      </c>
      <c r="M46" s="129"/>
      <c r="N46" s="129" t="s">
        <v>496</v>
      </c>
      <c r="O46" s="129"/>
      <c r="P46" s="130" t="s">
        <v>27</v>
      </c>
      <c r="Q46" s="130">
        <v>1.5</v>
      </c>
      <c r="R46" s="130">
        <v>1.5</v>
      </c>
      <c r="S46" s="130" t="s">
        <v>26</v>
      </c>
      <c r="V46" s="130" t="s">
        <v>417</v>
      </c>
      <c r="W46" s="130" t="s">
        <v>931</v>
      </c>
    </row>
    <row r="47" spans="1:23" s="25" customFormat="1">
      <c r="A47" s="25">
        <v>42</v>
      </c>
      <c r="C47" s="25" t="s">
        <v>914</v>
      </c>
      <c r="D47" s="25" t="s">
        <v>17</v>
      </c>
      <c r="E47" s="25">
        <v>2034</v>
      </c>
      <c r="F47" s="25" t="s">
        <v>18</v>
      </c>
      <c r="G47" s="25">
        <v>832</v>
      </c>
      <c r="H47" s="25" t="s">
        <v>17</v>
      </c>
      <c r="I47" s="25">
        <v>2035</v>
      </c>
      <c r="J47" s="25" t="s">
        <v>18</v>
      </c>
      <c r="K47" s="25">
        <v>0</v>
      </c>
      <c r="M47" s="34"/>
      <c r="N47" s="34" t="s">
        <v>496</v>
      </c>
      <c r="O47" s="34"/>
      <c r="P47" s="25" t="s">
        <v>923</v>
      </c>
      <c r="Q47" s="25">
        <v>5.5</v>
      </c>
      <c r="R47" s="25">
        <v>3.5</v>
      </c>
      <c r="S47" s="25" t="s">
        <v>30</v>
      </c>
      <c r="V47" s="25" t="s">
        <v>417</v>
      </c>
    </row>
    <row r="48" spans="1:23">
      <c r="A48">
        <v>43</v>
      </c>
      <c r="B48">
        <v>164</v>
      </c>
      <c r="C48" t="s">
        <v>318</v>
      </c>
      <c r="D48" t="s">
        <v>17</v>
      </c>
      <c r="E48">
        <v>2034</v>
      </c>
      <c r="F48" t="s">
        <v>18</v>
      </c>
      <c r="G48">
        <v>892</v>
      </c>
      <c r="H48" t="s">
        <v>17</v>
      </c>
      <c r="I48">
        <v>2035</v>
      </c>
      <c r="J48" t="s">
        <v>18</v>
      </c>
      <c r="K48">
        <v>114.7</v>
      </c>
      <c r="S48" t="s">
        <v>525</v>
      </c>
      <c r="V48" t="s">
        <v>417</v>
      </c>
    </row>
    <row r="49" spans="1:25">
      <c r="A49">
        <v>44</v>
      </c>
      <c r="B49">
        <v>165</v>
      </c>
      <c r="C49" t="s">
        <v>319</v>
      </c>
      <c r="D49" t="s">
        <v>17</v>
      </c>
      <c r="E49">
        <v>2035</v>
      </c>
      <c r="F49" t="s">
        <v>18</v>
      </c>
      <c r="G49">
        <v>179</v>
      </c>
      <c r="H49" t="s">
        <v>17</v>
      </c>
      <c r="I49">
        <v>2035</v>
      </c>
      <c r="J49" t="s">
        <v>18</v>
      </c>
      <c r="K49">
        <v>578.70000000000005</v>
      </c>
      <c r="N49" s="34"/>
      <c r="S49" t="s">
        <v>525</v>
      </c>
      <c r="V49" t="s">
        <v>400</v>
      </c>
      <c r="Y49" s="174"/>
    </row>
    <row r="50" spans="1:25" ht="18.75" customHeight="1">
      <c r="A50">
        <v>45</v>
      </c>
      <c r="B50" s="18">
        <v>166</v>
      </c>
      <c r="C50" t="s">
        <v>320</v>
      </c>
      <c r="D50" t="s">
        <v>17</v>
      </c>
      <c r="E50">
        <v>2035</v>
      </c>
      <c r="F50" t="s">
        <v>18</v>
      </c>
      <c r="G50">
        <v>482</v>
      </c>
      <c r="L50" s="170"/>
      <c r="N50" s="34" t="s">
        <v>488</v>
      </c>
      <c r="O50" s="34"/>
      <c r="S50" t="s">
        <v>882</v>
      </c>
      <c r="V50" t="s">
        <v>400</v>
      </c>
      <c r="W50" s="175"/>
    </row>
    <row r="51" spans="1:25">
      <c r="A51">
        <v>46</v>
      </c>
      <c r="B51" s="18">
        <v>166</v>
      </c>
      <c r="C51" t="s">
        <v>915</v>
      </c>
      <c r="D51" t="s">
        <v>17</v>
      </c>
      <c r="E51">
        <v>2035</v>
      </c>
      <c r="F51" t="s">
        <v>18</v>
      </c>
      <c r="G51">
        <v>482</v>
      </c>
      <c r="M51" s="170"/>
      <c r="N51" s="170" t="s">
        <v>496</v>
      </c>
      <c r="O51" s="170"/>
      <c r="P51" t="s">
        <v>27</v>
      </c>
      <c r="Q51">
        <v>7.5</v>
      </c>
      <c r="R51">
        <v>5.5</v>
      </c>
      <c r="S51" t="s">
        <v>30</v>
      </c>
      <c r="V51" t="s">
        <v>400</v>
      </c>
      <c r="W51" s="175"/>
    </row>
    <row r="52" spans="1:25">
      <c r="A52">
        <v>47</v>
      </c>
      <c r="B52" s="18">
        <v>166</v>
      </c>
      <c r="C52" t="s">
        <v>916</v>
      </c>
      <c r="D52" t="s">
        <v>17</v>
      </c>
      <c r="E52">
        <v>2035</v>
      </c>
      <c r="F52" t="s">
        <v>18</v>
      </c>
      <c r="G52">
        <v>482</v>
      </c>
      <c r="L52" s="170"/>
      <c r="N52" s="34" t="s">
        <v>488</v>
      </c>
      <c r="O52" s="34"/>
      <c r="P52" t="s">
        <v>27</v>
      </c>
      <c r="Q52">
        <v>7.5</v>
      </c>
      <c r="R52">
        <v>5.5</v>
      </c>
      <c r="S52" t="s">
        <v>30</v>
      </c>
      <c r="V52" t="s">
        <v>400</v>
      </c>
    </row>
    <row r="53" spans="1:25">
      <c r="A53">
        <v>48</v>
      </c>
      <c r="B53">
        <v>167</v>
      </c>
      <c r="C53" t="s">
        <v>321</v>
      </c>
      <c r="D53" t="s">
        <v>17</v>
      </c>
      <c r="E53">
        <v>2036</v>
      </c>
      <c r="F53" t="s">
        <v>18</v>
      </c>
      <c r="G53">
        <v>548</v>
      </c>
      <c r="M53" s="170"/>
      <c r="N53" s="170" t="s">
        <v>496</v>
      </c>
      <c r="O53" s="170"/>
      <c r="V53" t="s">
        <v>400</v>
      </c>
    </row>
    <row r="54" spans="1:25" s="130" customFormat="1">
      <c r="A54" s="130">
        <v>49</v>
      </c>
      <c r="B54" s="130">
        <v>168</v>
      </c>
      <c r="C54" s="130" t="s">
        <v>46</v>
      </c>
      <c r="D54" s="130" t="s">
        <v>17</v>
      </c>
      <c r="E54" s="130">
        <v>2036</v>
      </c>
      <c r="F54" s="130" t="s">
        <v>18</v>
      </c>
      <c r="G54" s="130">
        <v>900</v>
      </c>
      <c r="M54" s="129"/>
      <c r="N54" s="129" t="s">
        <v>496</v>
      </c>
      <c r="O54" s="129"/>
      <c r="P54" s="130" t="s">
        <v>27</v>
      </c>
      <c r="Q54" s="130">
        <v>5.5</v>
      </c>
      <c r="R54" s="130">
        <v>5.5</v>
      </c>
      <c r="S54" s="130" t="s">
        <v>30</v>
      </c>
      <c r="V54" s="130" t="s">
        <v>400</v>
      </c>
      <c r="W54" s="130" t="s">
        <v>931</v>
      </c>
    </row>
    <row r="55" spans="1:25" s="130" customFormat="1">
      <c r="A55" s="130">
        <v>50</v>
      </c>
      <c r="C55" s="130" t="s">
        <v>46</v>
      </c>
      <c r="D55" s="130" t="s">
        <v>17</v>
      </c>
      <c r="E55" s="130">
        <v>2036</v>
      </c>
      <c r="F55" s="130" t="s">
        <v>18</v>
      </c>
      <c r="G55" s="130">
        <v>937</v>
      </c>
      <c r="L55" s="129"/>
      <c r="M55" s="129"/>
      <c r="N55" s="129" t="s">
        <v>488</v>
      </c>
      <c r="O55" s="129"/>
      <c r="P55" s="130" t="s">
        <v>27</v>
      </c>
      <c r="Q55" s="130">
        <v>2.5</v>
      </c>
      <c r="R55" s="130">
        <v>1.5</v>
      </c>
      <c r="S55" s="130" t="s">
        <v>26</v>
      </c>
      <c r="V55" s="130" t="s">
        <v>400</v>
      </c>
      <c r="W55" s="130" t="s">
        <v>931</v>
      </c>
    </row>
    <row r="56" spans="1:25">
      <c r="A56">
        <v>51</v>
      </c>
      <c r="B56">
        <v>169</v>
      </c>
      <c r="C56" t="s">
        <v>322</v>
      </c>
      <c r="D56" t="s">
        <v>17</v>
      </c>
      <c r="E56">
        <v>2037</v>
      </c>
      <c r="F56" t="s">
        <v>18</v>
      </c>
      <c r="G56">
        <v>118</v>
      </c>
      <c r="H56" t="s">
        <v>17</v>
      </c>
      <c r="I56">
        <v>2037</v>
      </c>
      <c r="J56" t="s">
        <v>18</v>
      </c>
      <c r="K56">
        <v>118.1</v>
      </c>
      <c r="N56" s="34"/>
      <c r="S56" t="s">
        <v>525</v>
      </c>
      <c r="V56" t="s">
        <v>400</v>
      </c>
    </row>
    <row r="57" spans="1:25">
      <c r="A57">
        <v>52</v>
      </c>
      <c r="B57">
        <v>170</v>
      </c>
      <c r="C57" t="s">
        <v>917</v>
      </c>
      <c r="D57" t="s">
        <v>17</v>
      </c>
      <c r="E57">
        <v>2037</v>
      </c>
      <c r="F57" t="s">
        <v>18</v>
      </c>
      <c r="G57">
        <v>260</v>
      </c>
      <c r="L57" s="170"/>
      <c r="N57" s="34" t="s">
        <v>488</v>
      </c>
      <c r="O57" s="34"/>
      <c r="P57" t="s">
        <v>27</v>
      </c>
      <c r="Q57">
        <v>3.5</v>
      </c>
      <c r="R57">
        <v>1.5</v>
      </c>
      <c r="S57" t="s">
        <v>30</v>
      </c>
      <c r="V57" t="s">
        <v>400</v>
      </c>
    </row>
    <row r="58" spans="1:25">
      <c r="A58">
        <v>53</v>
      </c>
      <c r="B58" s="171">
        <v>171</v>
      </c>
      <c r="C58" t="s">
        <v>323</v>
      </c>
      <c r="D58" t="s">
        <v>17</v>
      </c>
      <c r="E58">
        <v>2038</v>
      </c>
      <c r="F58" t="s">
        <v>18</v>
      </c>
      <c r="G58">
        <v>180</v>
      </c>
      <c r="M58" s="170"/>
      <c r="N58" s="170" t="s">
        <v>496</v>
      </c>
      <c r="O58" s="170"/>
      <c r="S58" t="s">
        <v>882</v>
      </c>
      <c r="V58" t="s">
        <v>400</v>
      </c>
    </row>
    <row r="59" spans="1:25">
      <c r="A59">
        <v>54</v>
      </c>
      <c r="B59">
        <v>172</v>
      </c>
      <c r="C59" t="s">
        <v>324</v>
      </c>
      <c r="D59" t="s">
        <v>17</v>
      </c>
      <c r="E59">
        <v>2038</v>
      </c>
      <c r="F59" t="s">
        <v>18</v>
      </c>
      <c r="G59">
        <v>566.4</v>
      </c>
      <c r="H59" t="s">
        <v>17</v>
      </c>
      <c r="I59">
        <v>2038</v>
      </c>
      <c r="J59" t="s">
        <v>18</v>
      </c>
      <c r="K59">
        <v>566.4</v>
      </c>
      <c r="S59" t="s">
        <v>525</v>
      </c>
      <c r="V59" t="s">
        <v>400</v>
      </c>
    </row>
    <row r="60" spans="1:25">
      <c r="A60">
        <v>55</v>
      </c>
      <c r="B60">
        <v>173</v>
      </c>
      <c r="C60" t="s">
        <v>325</v>
      </c>
      <c r="D60" t="s">
        <v>17</v>
      </c>
      <c r="E60">
        <v>2038</v>
      </c>
      <c r="F60" t="s">
        <v>18</v>
      </c>
      <c r="G60">
        <v>633</v>
      </c>
      <c r="M60" s="170"/>
      <c r="N60" s="170" t="s">
        <v>496</v>
      </c>
      <c r="O60" s="170"/>
      <c r="P60" t="s">
        <v>27</v>
      </c>
      <c r="Q60">
        <v>2.5</v>
      </c>
      <c r="R60">
        <v>1.5</v>
      </c>
      <c r="S60" t="s">
        <v>221</v>
      </c>
      <c r="V60" t="s">
        <v>400</v>
      </c>
    </row>
    <row r="61" spans="1:25">
      <c r="A61">
        <v>56</v>
      </c>
      <c r="C61" t="s">
        <v>927</v>
      </c>
      <c r="D61" t="s">
        <v>17</v>
      </c>
      <c r="E61">
        <v>2039</v>
      </c>
      <c r="F61" t="s">
        <v>18</v>
      </c>
      <c r="G61">
        <v>200</v>
      </c>
      <c r="L61" s="170"/>
      <c r="N61" s="34" t="s">
        <v>488</v>
      </c>
      <c r="O61" s="34"/>
      <c r="P61" t="s">
        <v>27</v>
      </c>
      <c r="Q61">
        <v>24</v>
      </c>
      <c r="R61">
        <v>18</v>
      </c>
      <c r="S61" t="s">
        <v>30</v>
      </c>
      <c r="V61" t="s">
        <v>400</v>
      </c>
    </row>
  </sheetData>
  <mergeCells count="18">
    <mergeCell ref="B1:W1"/>
    <mergeCell ref="B3:B5"/>
    <mergeCell ref="C3:C5"/>
    <mergeCell ref="D3:G5"/>
    <mergeCell ref="L3:P3"/>
    <mergeCell ref="Q3:U3"/>
    <mergeCell ref="V3:V5"/>
    <mergeCell ref="W3:W5"/>
    <mergeCell ref="L4:M4"/>
    <mergeCell ref="O4:O5"/>
    <mergeCell ref="P4:P5"/>
    <mergeCell ref="Q4:R4"/>
    <mergeCell ref="S4:S5"/>
    <mergeCell ref="T4:T5"/>
    <mergeCell ref="U4:U5"/>
    <mergeCell ref="H3:K5"/>
    <mergeCell ref="N4:N5"/>
    <mergeCell ref="A3:A5"/>
  </mergeCells>
  <pageMargins left="0.7" right="0.7" top="0.75" bottom="0.75" header="0.3" footer="0.3"/>
  <pageSetup paperSize="9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1"/>
  <sheetViews>
    <sheetView topLeftCell="A31" zoomScale="70" zoomScaleNormal="70" workbookViewId="0">
      <selection activeCell="J37" sqref="J37"/>
    </sheetView>
  </sheetViews>
  <sheetFormatPr defaultRowHeight="18.75"/>
  <cols>
    <col min="1" max="1" width="5.109375" bestFit="1" customWidth="1"/>
    <col min="2" max="2" width="7.33203125" style="31" customWidth="1"/>
    <col min="3" max="3" width="27.33203125" bestFit="1" customWidth="1"/>
    <col min="4" max="4" width="4" customWidth="1"/>
    <col min="5" max="5" width="5" customWidth="1"/>
    <col min="6" max="6" width="2.21875" customWidth="1"/>
    <col min="7" max="7" width="7" customWidth="1"/>
    <col min="8" max="8" width="4" customWidth="1"/>
    <col min="9" max="9" width="5" customWidth="1"/>
    <col min="10" max="10" width="2.21875" customWidth="1"/>
    <col min="11" max="11" width="7" customWidth="1"/>
    <col min="12" max="16" width="8.88671875" customWidth="1"/>
    <col min="20" max="21" width="8.88671875" hidden="1" customWidth="1"/>
    <col min="22" max="22" width="23.88671875" customWidth="1"/>
    <col min="23" max="23" width="28.33203125" customWidth="1"/>
  </cols>
  <sheetData>
    <row r="1" spans="1:23">
      <c r="B1" s="560" t="s">
        <v>16</v>
      </c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</row>
    <row r="2" spans="1:23">
      <c r="B2" s="1"/>
      <c r="C2" s="2"/>
      <c r="D2" s="2"/>
      <c r="E2" s="1"/>
      <c r="F2" s="2"/>
      <c r="G2" s="3"/>
      <c r="H2" s="2"/>
      <c r="I2" s="1"/>
      <c r="J2" s="2"/>
      <c r="K2" s="3"/>
      <c r="L2" s="4"/>
      <c r="M2" s="4"/>
      <c r="N2" s="4"/>
      <c r="O2" s="4"/>
      <c r="P2" s="2"/>
      <c r="Q2" s="5"/>
      <c r="R2" s="5"/>
      <c r="S2" s="1"/>
      <c r="T2" s="1"/>
      <c r="U2" s="2"/>
      <c r="V2" s="3"/>
      <c r="W2" s="1"/>
    </row>
    <row r="3" spans="1:23">
      <c r="A3" s="575" t="s">
        <v>890</v>
      </c>
      <c r="B3" s="561" t="s">
        <v>888</v>
      </c>
      <c r="C3" s="561" t="s">
        <v>0</v>
      </c>
      <c r="D3" s="561" t="s">
        <v>478</v>
      </c>
      <c r="E3" s="561"/>
      <c r="F3" s="561"/>
      <c r="G3" s="561"/>
      <c r="H3" s="561" t="s">
        <v>479</v>
      </c>
      <c r="I3" s="561"/>
      <c r="J3" s="561"/>
      <c r="K3" s="561"/>
      <c r="L3" s="561" t="s">
        <v>2</v>
      </c>
      <c r="M3" s="561"/>
      <c r="N3" s="561"/>
      <c r="O3" s="561"/>
      <c r="P3" s="561"/>
      <c r="Q3" s="561" t="s">
        <v>3</v>
      </c>
      <c r="R3" s="561"/>
      <c r="S3" s="561"/>
      <c r="T3" s="561"/>
      <c r="U3" s="561"/>
      <c r="V3" s="563" t="s">
        <v>13</v>
      </c>
      <c r="W3" s="562" t="s">
        <v>55</v>
      </c>
    </row>
    <row r="4" spans="1:23" ht="35.25" customHeight="1">
      <c r="A4" s="575"/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77" t="s">
        <v>288</v>
      </c>
      <c r="M4" s="578"/>
      <c r="N4" s="579" t="s">
        <v>4</v>
      </c>
      <c r="O4" s="577" t="s">
        <v>14</v>
      </c>
      <c r="P4" s="561" t="s">
        <v>5</v>
      </c>
      <c r="Q4" s="570" t="s">
        <v>15</v>
      </c>
      <c r="R4" s="570"/>
      <c r="S4" s="571" t="s">
        <v>6</v>
      </c>
      <c r="T4" s="562" t="s">
        <v>7</v>
      </c>
      <c r="U4" s="563" t="s">
        <v>8</v>
      </c>
      <c r="V4" s="564"/>
      <c r="W4" s="562"/>
    </row>
    <row r="5" spans="1:23">
      <c r="A5" s="575"/>
      <c r="B5" s="561"/>
      <c r="C5" s="561"/>
      <c r="D5" s="561"/>
      <c r="E5" s="561"/>
      <c r="F5" s="561"/>
      <c r="G5" s="561"/>
      <c r="H5" s="561"/>
      <c r="I5" s="561"/>
      <c r="J5" s="561"/>
      <c r="K5" s="561"/>
      <c r="L5" s="6" t="s">
        <v>9</v>
      </c>
      <c r="M5" s="6" t="s">
        <v>10</v>
      </c>
      <c r="N5" s="580"/>
      <c r="O5" s="577"/>
      <c r="P5" s="561"/>
      <c r="Q5" s="7" t="s">
        <v>11</v>
      </c>
      <c r="R5" s="7" t="s">
        <v>12</v>
      </c>
      <c r="S5" s="571"/>
      <c r="T5" s="562"/>
      <c r="U5" s="582"/>
      <c r="V5" s="565"/>
      <c r="W5" s="562"/>
    </row>
    <row r="6" spans="1:23" s="176" customFormat="1">
      <c r="A6" s="176">
        <v>1</v>
      </c>
      <c r="B6" s="177"/>
      <c r="C6" s="184" t="s">
        <v>924</v>
      </c>
      <c r="D6" s="177" t="s">
        <v>17</v>
      </c>
      <c r="E6" s="177">
        <v>2042</v>
      </c>
      <c r="F6" s="177" t="s">
        <v>18</v>
      </c>
      <c r="G6" s="185">
        <v>150</v>
      </c>
      <c r="H6" s="177"/>
      <c r="I6" s="177"/>
      <c r="J6" s="177"/>
      <c r="K6" s="177"/>
      <c r="L6" s="178"/>
      <c r="M6" s="179"/>
      <c r="N6" s="180" t="s">
        <v>488</v>
      </c>
      <c r="O6" s="179"/>
      <c r="P6" s="181" t="s">
        <v>27</v>
      </c>
      <c r="Q6" s="182">
        <v>5.5</v>
      </c>
      <c r="R6" s="182">
        <v>3.5</v>
      </c>
      <c r="S6" s="181" t="s">
        <v>221</v>
      </c>
      <c r="T6" s="183"/>
      <c r="U6" s="183"/>
      <c r="V6" s="22" t="s">
        <v>400</v>
      </c>
      <c r="W6" s="183"/>
    </row>
    <row r="7" spans="1:23">
      <c r="A7" s="176">
        <v>2</v>
      </c>
      <c r="B7" s="32">
        <v>1082</v>
      </c>
      <c r="C7" s="22" t="s">
        <v>47</v>
      </c>
      <c r="D7" s="26" t="s">
        <v>891</v>
      </c>
      <c r="E7" s="22">
        <v>2042</v>
      </c>
      <c r="F7" s="26" t="s">
        <v>18</v>
      </c>
      <c r="G7" s="22">
        <v>184</v>
      </c>
      <c r="H7" s="26"/>
      <c r="I7" s="22"/>
      <c r="J7" s="22"/>
      <c r="K7" s="22"/>
      <c r="L7" s="22"/>
      <c r="M7" s="28"/>
      <c r="N7" s="170" t="s">
        <v>496</v>
      </c>
      <c r="O7" s="22"/>
      <c r="P7" s="26" t="s">
        <v>27</v>
      </c>
      <c r="Q7" s="22">
        <v>2</v>
      </c>
      <c r="R7" s="22">
        <v>1</v>
      </c>
      <c r="S7" s="22" t="s">
        <v>221</v>
      </c>
      <c r="T7" s="22"/>
      <c r="U7" s="22"/>
      <c r="V7" s="22" t="s">
        <v>400</v>
      </c>
      <c r="W7" s="22"/>
    </row>
    <row r="8" spans="1:23">
      <c r="A8" s="176">
        <v>3</v>
      </c>
      <c r="B8" s="169">
        <v>1072</v>
      </c>
      <c r="C8" s="22" t="s">
        <v>392</v>
      </c>
      <c r="D8" s="26" t="s">
        <v>17</v>
      </c>
      <c r="E8" s="22">
        <v>2042</v>
      </c>
      <c r="F8" s="26" t="s">
        <v>18</v>
      </c>
      <c r="G8" s="22">
        <v>250</v>
      </c>
      <c r="H8" s="22"/>
      <c r="I8" s="22"/>
      <c r="J8" s="22"/>
      <c r="K8" s="22"/>
      <c r="L8" s="22"/>
      <c r="M8" s="28"/>
      <c r="N8" s="170" t="s">
        <v>496</v>
      </c>
      <c r="O8" s="22"/>
      <c r="P8" s="22"/>
      <c r="Q8" s="22"/>
      <c r="R8" s="22"/>
      <c r="S8" s="22"/>
      <c r="T8" s="22"/>
      <c r="U8" s="22"/>
      <c r="V8" s="22" t="s">
        <v>400</v>
      </c>
      <c r="W8" s="22"/>
    </row>
    <row r="9" spans="1:23">
      <c r="A9" s="176">
        <v>4</v>
      </c>
      <c r="B9" s="32">
        <v>1062</v>
      </c>
      <c r="C9" s="26" t="s">
        <v>903</v>
      </c>
      <c r="D9" s="26" t="s">
        <v>17</v>
      </c>
      <c r="E9" s="26">
        <v>2042</v>
      </c>
      <c r="F9" s="26" t="s">
        <v>18</v>
      </c>
      <c r="G9" s="26">
        <v>340</v>
      </c>
      <c r="H9" s="22"/>
      <c r="I9" s="22"/>
      <c r="J9" s="22"/>
      <c r="K9" s="22"/>
      <c r="L9" s="28"/>
      <c r="M9" s="22"/>
      <c r="N9" s="26" t="s">
        <v>488</v>
      </c>
      <c r="O9" s="22"/>
      <c r="P9" s="22" t="s">
        <v>27</v>
      </c>
      <c r="Q9" s="22">
        <v>5.5</v>
      </c>
      <c r="R9" s="22">
        <v>3.5</v>
      </c>
      <c r="S9" s="22" t="s">
        <v>48</v>
      </c>
      <c r="T9" s="22"/>
      <c r="U9" s="22"/>
      <c r="V9" s="22" t="s">
        <v>400</v>
      </c>
      <c r="W9" s="22"/>
    </row>
    <row r="10" spans="1:23">
      <c r="A10" s="176">
        <v>5</v>
      </c>
      <c r="B10" s="32">
        <v>1052</v>
      </c>
      <c r="C10" s="22" t="s">
        <v>391</v>
      </c>
      <c r="D10" s="26" t="s">
        <v>17</v>
      </c>
      <c r="E10" s="26">
        <v>2042</v>
      </c>
      <c r="F10" s="26" t="s">
        <v>18</v>
      </c>
      <c r="G10" s="26">
        <v>610</v>
      </c>
      <c r="H10" s="22"/>
      <c r="I10" s="22"/>
      <c r="J10" s="22"/>
      <c r="K10" s="22"/>
      <c r="L10" s="28"/>
      <c r="M10" s="22"/>
      <c r="N10" s="26" t="s">
        <v>488</v>
      </c>
      <c r="O10" s="22"/>
      <c r="P10" s="22"/>
      <c r="Q10" s="22"/>
      <c r="R10" s="22"/>
      <c r="S10" s="26" t="s">
        <v>882</v>
      </c>
      <c r="T10" s="22"/>
      <c r="U10" s="22"/>
      <c r="V10" s="22" t="s">
        <v>400</v>
      </c>
      <c r="W10" s="22"/>
    </row>
    <row r="11" spans="1:23">
      <c r="A11" s="176">
        <v>6</v>
      </c>
      <c r="B11" s="32">
        <v>1042</v>
      </c>
      <c r="C11" s="22" t="s">
        <v>390</v>
      </c>
      <c r="D11" s="26" t="s">
        <v>17</v>
      </c>
      <c r="E11" s="26">
        <v>2042</v>
      </c>
      <c r="F11" s="26" t="s">
        <v>18</v>
      </c>
      <c r="G11" s="26">
        <v>784</v>
      </c>
      <c r="H11" s="22"/>
      <c r="I11" s="22"/>
      <c r="J11" s="22"/>
      <c r="K11" s="22"/>
      <c r="L11" s="22"/>
      <c r="M11" s="28"/>
      <c r="N11" s="170" t="s">
        <v>496</v>
      </c>
      <c r="O11" s="22"/>
      <c r="P11" s="22" t="s">
        <v>27</v>
      </c>
      <c r="Q11" s="22">
        <v>1.5</v>
      </c>
      <c r="R11" s="22">
        <v>1.5</v>
      </c>
      <c r="S11" s="22" t="s">
        <v>26</v>
      </c>
      <c r="T11" s="22"/>
      <c r="U11" s="22"/>
      <c r="V11" s="22" t="s">
        <v>400</v>
      </c>
      <c r="W11" s="22"/>
    </row>
    <row r="12" spans="1:23">
      <c r="A12" s="176">
        <v>7</v>
      </c>
      <c r="B12" s="169">
        <v>1032</v>
      </c>
      <c r="C12" s="22" t="s">
        <v>389</v>
      </c>
      <c r="D12" s="26" t="s">
        <v>17</v>
      </c>
      <c r="E12" s="26">
        <v>2042</v>
      </c>
      <c r="F12" s="26" t="s">
        <v>18</v>
      </c>
      <c r="G12" s="26">
        <v>852</v>
      </c>
      <c r="H12" s="22"/>
      <c r="I12" s="22"/>
      <c r="J12" s="22"/>
      <c r="K12" s="22"/>
      <c r="L12" s="28"/>
      <c r="M12" s="22"/>
      <c r="N12" s="57" t="s">
        <v>488</v>
      </c>
      <c r="O12" s="22"/>
      <c r="P12" s="22"/>
      <c r="Q12" s="22"/>
      <c r="R12" s="22"/>
      <c r="S12" s="22"/>
      <c r="T12" s="22"/>
      <c r="U12" s="22"/>
      <c r="V12" s="22" t="s">
        <v>400</v>
      </c>
      <c r="W12" s="22"/>
    </row>
    <row r="13" spans="1:23">
      <c r="A13" s="176">
        <v>8</v>
      </c>
      <c r="B13" s="169">
        <v>1032</v>
      </c>
      <c r="C13" s="22" t="s">
        <v>46</v>
      </c>
      <c r="D13" s="26" t="s">
        <v>17</v>
      </c>
      <c r="E13" s="26">
        <v>2042</v>
      </c>
      <c r="F13" s="26" t="s">
        <v>18</v>
      </c>
      <c r="G13" s="26">
        <v>852</v>
      </c>
      <c r="H13" s="22"/>
      <c r="I13" s="22"/>
      <c r="J13" s="22"/>
      <c r="K13" s="22"/>
      <c r="L13" s="22"/>
      <c r="M13" s="28"/>
      <c r="N13" s="170" t="s">
        <v>496</v>
      </c>
      <c r="O13" s="22"/>
      <c r="P13" s="22" t="s">
        <v>27</v>
      </c>
      <c r="Q13" s="22">
        <v>3.5</v>
      </c>
      <c r="R13" s="22">
        <v>2.5</v>
      </c>
      <c r="S13" s="22" t="s">
        <v>26</v>
      </c>
      <c r="T13" s="22"/>
      <c r="U13" s="22"/>
      <c r="V13" s="22" t="s">
        <v>400</v>
      </c>
      <c r="W13" s="22"/>
    </row>
    <row r="14" spans="1:23">
      <c r="A14" s="176">
        <v>9</v>
      </c>
      <c r="B14" s="169">
        <v>1032</v>
      </c>
      <c r="C14" s="22" t="s">
        <v>46</v>
      </c>
      <c r="D14" s="26" t="s">
        <v>17</v>
      </c>
      <c r="E14" s="26">
        <v>2042</v>
      </c>
      <c r="F14" s="26" t="s">
        <v>18</v>
      </c>
      <c r="G14" s="26">
        <v>852</v>
      </c>
      <c r="H14" s="22"/>
      <c r="I14" s="22"/>
      <c r="J14" s="22"/>
      <c r="K14" s="22"/>
      <c r="L14" s="28"/>
      <c r="M14" s="22"/>
      <c r="N14" s="57" t="s">
        <v>488</v>
      </c>
      <c r="O14" s="22"/>
      <c r="P14" s="22" t="s">
        <v>27</v>
      </c>
      <c r="Q14" s="22">
        <v>3.5</v>
      </c>
      <c r="R14" s="22">
        <v>2.5</v>
      </c>
      <c r="S14" s="22" t="s">
        <v>26</v>
      </c>
      <c r="T14" s="22"/>
      <c r="U14" s="22"/>
      <c r="V14" s="22" t="s">
        <v>400</v>
      </c>
      <c r="W14" s="22"/>
    </row>
    <row r="15" spans="1:23">
      <c r="A15" s="176">
        <v>10</v>
      </c>
      <c r="B15" s="32">
        <v>1022</v>
      </c>
      <c r="C15" s="22" t="s">
        <v>388</v>
      </c>
      <c r="D15" s="26" t="s">
        <v>17</v>
      </c>
      <c r="E15" s="22">
        <v>2043</v>
      </c>
      <c r="F15" s="22" t="s">
        <v>18</v>
      </c>
      <c r="G15" s="22">
        <v>31</v>
      </c>
      <c r="H15" s="22" t="s">
        <v>17</v>
      </c>
      <c r="I15" s="22">
        <v>2043</v>
      </c>
      <c r="J15" s="22" t="s">
        <v>18</v>
      </c>
      <c r="K15" s="22">
        <v>550</v>
      </c>
      <c r="L15" s="22"/>
      <c r="M15" s="22"/>
      <c r="N15" s="22"/>
      <c r="O15" s="22"/>
      <c r="P15" s="22"/>
      <c r="Q15" s="22"/>
      <c r="R15" s="22"/>
      <c r="S15" s="26" t="s">
        <v>525</v>
      </c>
      <c r="T15" s="22"/>
      <c r="U15" s="22"/>
      <c r="V15" s="22" t="s">
        <v>399</v>
      </c>
      <c r="W15" s="22"/>
    </row>
    <row r="16" spans="1:23">
      <c r="A16" s="176">
        <v>11</v>
      </c>
      <c r="B16" s="392"/>
      <c r="C16" s="26" t="s">
        <v>46</v>
      </c>
      <c r="D16" s="26" t="s">
        <v>17</v>
      </c>
      <c r="E16" s="26">
        <v>2043</v>
      </c>
      <c r="F16" s="26" t="s">
        <v>18</v>
      </c>
      <c r="G16" s="26">
        <v>185</v>
      </c>
      <c r="H16" s="22"/>
      <c r="I16" s="22"/>
      <c r="J16" s="22"/>
      <c r="K16" s="22"/>
      <c r="L16" s="22"/>
      <c r="M16" s="345"/>
      <c r="N16" s="57" t="s">
        <v>496</v>
      </c>
      <c r="O16" s="22"/>
      <c r="P16" s="22" t="s">
        <v>27</v>
      </c>
      <c r="Q16" s="26">
        <v>5</v>
      </c>
      <c r="R16" s="26">
        <v>3.5</v>
      </c>
      <c r="S16" s="26" t="s">
        <v>30</v>
      </c>
      <c r="T16" s="22"/>
      <c r="U16" s="22"/>
      <c r="V16" s="22" t="s">
        <v>399</v>
      </c>
      <c r="W16" s="22"/>
    </row>
    <row r="17" spans="1:23" s="35" customFormat="1">
      <c r="A17" s="176">
        <v>12</v>
      </c>
      <c r="B17" s="172"/>
      <c r="C17" s="40" t="s">
        <v>439</v>
      </c>
      <c r="D17" s="40" t="s">
        <v>17</v>
      </c>
      <c r="E17" s="33">
        <v>2043</v>
      </c>
      <c r="F17" s="40" t="s">
        <v>18</v>
      </c>
      <c r="G17" s="33">
        <v>185</v>
      </c>
      <c r="H17" s="40" t="s">
        <v>17</v>
      </c>
      <c r="I17" s="33">
        <v>2043</v>
      </c>
      <c r="J17" s="40" t="s">
        <v>18</v>
      </c>
      <c r="K17" s="33">
        <v>150</v>
      </c>
      <c r="L17" s="39"/>
      <c r="M17" s="33"/>
      <c r="N17" s="40" t="s">
        <v>488</v>
      </c>
      <c r="O17" s="33"/>
      <c r="P17" s="33" t="s">
        <v>27</v>
      </c>
      <c r="Q17" s="33">
        <v>5</v>
      </c>
      <c r="R17" s="33">
        <v>3.5</v>
      </c>
      <c r="S17" s="33" t="s">
        <v>30</v>
      </c>
      <c r="T17" s="33"/>
      <c r="U17" s="33"/>
      <c r="V17" s="33" t="s">
        <v>399</v>
      </c>
      <c r="W17" s="33"/>
    </row>
    <row r="18" spans="1:23">
      <c r="A18" s="176">
        <v>13</v>
      </c>
      <c r="B18" s="32">
        <v>1002</v>
      </c>
      <c r="C18" s="22" t="s">
        <v>387</v>
      </c>
      <c r="D18" s="26" t="s">
        <v>17</v>
      </c>
      <c r="E18" s="26">
        <v>2043</v>
      </c>
      <c r="F18" s="26" t="s">
        <v>18</v>
      </c>
      <c r="G18" s="26">
        <v>270</v>
      </c>
      <c r="H18" s="22"/>
      <c r="I18" s="22"/>
      <c r="J18" s="22"/>
      <c r="K18" s="22"/>
      <c r="L18" s="28"/>
      <c r="M18" s="22"/>
      <c r="N18" s="57" t="s">
        <v>488</v>
      </c>
      <c r="O18" s="22"/>
      <c r="P18" s="22"/>
      <c r="Q18" s="22"/>
      <c r="R18" s="22"/>
      <c r="S18" s="26" t="s">
        <v>882</v>
      </c>
      <c r="T18" s="22"/>
      <c r="U18" s="22"/>
      <c r="V18" s="22" t="s">
        <v>399</v>
      </c>
      <c r="W18" s="22"/>
    </row>
    <row r="19" spans="1:23">
      <c r="A19" s="176">
        <v>14</v>
      </c>
      <c r="B19" s="32">
        <v>992</v>
      </c>
      <c r="C19" s="22" t="s">
        <v>386</v>
      </c>
      <c r="D19" s="26" t="s">
        <v>17</v>
      </c>
      <c r="E19" s="26">
        <v>2043</v>
      </c>
      <c r="F19" s="26" t="s">
        <v>18</v>
      </c>
      <c r="G19" s="26">
        <v>295</v>
      </c>
      <c r="H19" s="22"/>
      <c r="I19" s="22"/>
      <c r="J19" s="22"/>
      <c r="K19" s="22"/>
      <c r="L19" s="28"/>
      <c r="M19" s="22"/>
      <c r="N19" s="57" t="s">
        <v>488</v>
      </c>
      <c r="O19" s="22"/>
      <c r="P19" s="22" t="s">
        <v>27</v>
      </c>
      <c r="Q19" s="22">
        <v>5</v>
      </c>
      <c r="R19" s="22">
        <v>3.5</v>
      </c>
      <c r="S19" s="22" t="s">
        <v>30</v>
      </c>
      <c r="T19" s="22"/>
      <c r="U19" s="22"/>
      <c r="V19" s="22" t="s">
        <v>399</v>
      </c>
      <c r="W19" s="22"/>
    </row>
    <row r="20" spans="1:23">
      <c r="A20" s="176">
        <v>15</v>
      </c>
      <c r="B20" s="32">
        <v>972</v>
      </c>
      <c r="C20" s="22" t="s">
        <v>385</v>
      </c>
      <c r="D20" s="26" t="s">
        <v>17</v>
      </c>
      <c r="E20" s="26">
        <v>2043</v>
      </c>
      <c r="F20" s="26" t="s">
        <v>18</v>
      </c>
      <c r="G20" s="26">
        <v>320</v>
      </c>
      <c r="H20" s="22"/>
      <c r="I20" s="22"/>
      <c r="J20" s="22"/>
      <c r="K20" s="22"/>
      <c r="L20" s="28"/>
      <c r="M20" s="22"/>
      <c r="N20" s="57" t="s">
        <v>488</v>
      </c>
      <c r="O20" s="22"/>
      <c r="P20" s="22"/>
      <c r="Q20" s="22"/>
      <c r="R20" s="22"/>
      <c r="S20" s="22"/>
      <c r="T20" s="22"/>
      <c r="U20" s="22"/>
      <c r="V20" s="22" t="s">
        <v>399</v>
      </c>
      <c r="W20" s="22"/>
    </row>
    <row r="21" spans="1:23">
      <c r="A21" s="176">
        <v>16</v>
      </c>
      <c r="B21" s="32">
        <v>962</v>
      </c>
      <c r="C21" s="26" t="s">
        <v>904</v>
      </c>
      <c r="D21" s="26" t="s">
        <v>17</v>
      </c>
      <c r="E21" s="26">
        <v>2043</v>
      </c>
      <c r="F21" s="26" t="s">
        <v>18</v>
      </c>
      <c r="G21" s="26">
        <v>360</v>
      </c>
      <c r="H21" s="22"/>
      <c r="I21" s="22"/>
      <c r="J21" s="22"/>
      <c r="K21" s="22"/>
      <c r="L21" s="28"/>
      <c r="M21" s="22"/>
      <c r="N21" s="57" t="s">
        <v>488</v>
      </c>
      <c r="O21" s="22"/>
      <c r="P21" s="22"/>
      <c r="Q21" s="22"/>
      <c r="R21" s="22"/>
      <c r="S21" s="22"/>
      <c r="T21" s="22"/>
      <c r="U21" s="22"/>
      <c r="V21" s="22" t="s">
        <v>399</v>
      </c>
      <c r="W21" s="22"/>
    </row>
    <row r="22" spans="1:23">
      <c r="A22" s="176">
        <v>17</v>
      </c>
      <c r="B22" s="32">
        <v>952</v>
      </c>
      <c r="C22" s="26" t="s">
        <v>905</v>
      </c>
      <c r="D22" s="26" t="s">
        <v>17</v>
      </c>
      <c r="E22" s="26">
        <v>2043</v>
      </c>
      <c r="F22" s="26" t="s">
        <v>18</v>
      </c>
      <c r="G22" s="26">
        <v>406</v>
      </c>
      <c r="H22" s="22"/>
      <c r="I22" s="22"/>
      <c r="J22" s="22"/>
      <c r="K22" s="22"/>
      <c r="L22" s="28"/>
      <c r="M22" s="22"/>
      <c r="N22" s="57" t="s">
        <v>488</v>
      </c>
      <c r="O22" s="22"/>
      <c r="P22" s="22"/>
      <c r="Q22" s="22"/>
      <c r="R22" s="22"/>
      <c r="S22" s="22"/>
      <c r="T22" s="22"/>
      <c r="U22" s="22"/>
      <c r="V22" s="22" t="s">
        <v>399</v>
      </c>
      <c r="W22" s="22"/>
    </row>
    <row r="23" spans="1:23">
      <c r="A23" s="176">
        <v>18</v>
      </c>
      <c r="B23" s="32">
        <v>942</v>
      </c>
      <c r="C23" s="22" t="s">
        <v>379</v>
      </c>
      <c r="D23" s="26" t="s">
        <v>17</v>
      </c>
      <c r="E23" s="26">
        <v>2043</v>
      </c>
      <c r="F23" s="26" t="s">
        <v>18</v>
      </c>
      <c r="G23" s="26">
        <v>480</v>
      </c>
      <c r="H23" s="22"/>
      <c r="I23" s="22"/>
      <c r="J23" s="22"/>
      <c r="K23" s="22"/>
      <c r="L23" s="28"/>
      <c r="M23" s="22"/>
      <c r="N23" s="57" t="s">
        <v>488</v>
      </c>
      <c r="O23" s="22"/>
      <c r="P23" s="22" t="s">
        <v>27</v>
      </c>
      <c r="Q23" s="22">
        <v>5.5</v>
      </c>
      <c r="R23" s="22">
        <v>3.5</v>
      </c>
      <c r="S23" s="22" t="s">
        <v>30</v>
      </c>
      <c r="T23" s="22"/>
      <c r="U23" s="22"/>
      <c r="V23" s="22" t="s">
        <v>399</v>
      </c>
      <c r="W23" s="22"/>
    </row>
    <row r="24" spans="1:23">
      <c r="A24" s="176">
        <v>19</v>
      </c>
      <c r="B24" s="32">
        <v>932</v>
      </c>
      <c r="C24" s="22" t="s">
        <v>384</v>
      </c>
      <c r="D24" s="26" t="s">
        <v>17</v>
      </c>
      <c r="E24" s="26">
        <v>2043</v>
      </c>
      <c r="F24" s="26" t="s">
        <v>18</v>
      </c>
      <c r="G24" s="26">
        <v>662</v>
      </c>
      <c r="H24" s="22"/>
      <c r="I24" s="22"/>
      <c r="J24" s="22"/>
      <c r="K24" s="22"/>
      <c r="L24" s="28"/>
      <c r="M24" s="22"/>
      <c r="N24" s="57" t="s">
        <v>488</v>
      </c>
      <c r="O24" s="22"/>
      <c r="P24" s="22"/>
      <c r="Q24" s="22"/>
      <c r="R24" s="22"/>
      <c r="S24" s="22"/>
      <c r="T24" s="22"/>
      <c r="U24" s="22"/>
      <c r="V24" s="22" t="s">
        <v>399</v>
      </c>
      <c r="W24" s="22"/>
    </row>
    <row r="25" spans="1:23">
      <c r="A25" s="176">
        <v>20</v>
      </c>
      <c r="B25" s="32">
        <v>922</v>
      </c>
      <c r="C25" s="22" t="s">
        <v>383</v>
      </c>
      <c r="D25" s="26" t="s">
        <v>17</v>
      </c>
      <c r="E25" s="26">
        <v>2043</v>
      </c>
      <c r="F25" s="26" t="s">
        <v>18</v>
      </c>
      <c r="G25" s="26">
        <v>725</v>
      </c>
      <c r="H25" s="22"/>
      <c r="I25" s="22"/>
      <c r="J25" s="22"/>
      <c r="K25" s="22"/>
      <c r="L25" s="22"/>
      <c r="M25" s="28"/>
      <c r="N25" s="170" t="s">
        <v>496</v>
      </c>
      <c r="O25" s="22"/>
      <c r="P25" s="22" t="s">
        <v>27</v>
      </c>
      <c r="Q25" s="22">
        <v>5</v>
      </c>
      <c r="R25" s="22">
        <v>3.5</v>
      </c>
      <c r="S25" s="22" t="s">
        <v>30</v>
      </c>
      <c r="T25" s="22"/>
      <c r="U25" s="22"/>
      <c r="V25" s="22" t="s">
        <v>399</v>
      </c>
      <c r="W25" s="22"/>
    </row>
    <row r="26" spans="1:23" s="35" customFormat="1">
      <c r="A26" s="176">
        <v>21</v>
      </c>
      <c r="B26" s="172">
        <v>912</v>
      </c>
      <c r="C26" s="40" t="s">
        <v>892</v>
      </c>
      <c r="D26" s="40" t="s">
        <v>17</v>
      </c>
      <c r="E26" s="40">
        <v>2043</v>
      </c>
      <c r="F26" s="40" t="s">
        <v>18</v>
      </c>
      <c r="G26" s="40">
        <v>845</v>
      </c>
      <c r="H26" s="33"/>
      <c r="I26" s="33"/>
      <c r="J26" s="33"/>
      <c r="K26" s="33"/>
      <c r="L26" s="33"/>
      <c r="M26" s="39"/>
      <c r="N26" s="39" t="s">
        <v>496</v>
      </c>
      <c r="O26" s="33"/>
      <c r="P26" s="33" t="s">
        <v>27</v>
      </c>
      <c r="Q26" s="33">
        <v>5</v>
      </c>
      <c r="R26" s="33">
        <v>3.5</v>
      </c>
      <c r="S26" s="33" t="s">
        <v>30</v>
      </c>
      <c r="T26" s="33"/>
      <c r="U26" s="33"/>
      <c r="V26" s="33" t="s">
        <v>399</v>
      </c>
      <c r="W26" s="33" t="s">
        <v>382</v>
      </c>
    </row>
    <row r="27" spans="1:23" s="25" customFormat="1">
      <c r="A27" s="176">
        <v>22</v>
      </c>
      <c r="B27" s="393"/>
      <c r="C27" s="26" t="s">
        <v>47</v>
      </c>
      <c r="D27" s="26" t="s">
        <v>17</v>
      </c>
      <c r="E27" s="26">
        <v>2043</v>
      </c>
      <c r="F27" s="26" t="s">
        <v>18</v>
      </c>
      <c r="G27" s="26">
        <v>980</v>
      </c>
      <c r="H27" s="22"/>
      <c r="I27" s="22"/>
      <c r="J27" s="22"/>
      <c r="K27" s="22"/>
      <c r="L27" s="22"/>
      <c r="M27" s="34"/>
      <c r="N27" s="34" t="s">
        <v>496</v>
      </c>
      <c r="O27" s="22"/>
      <c r="P27" s="22" t="s">
        <v>27</v>
      </c>
      <c r="Q27" s="22">
        <v>1.5</v>
      </c>
      <c r="R27" s="22">
        <v>1.5</v>
      </c>
      <c r="S27" s="22" t="s">
        <v>48</v>
      </c>
      <c r="T27" s="22"/>
      <c r="U27" s="22"/>
      <c r="V27" s="22" t="s">
        <v>399</v>
      </c>
      <c r="W27" s="22"/>
    </row>
    <row r="28" spans="1:23">
      <c r="A28" s="176">
        <v>23</v>
      </c>
      <c r="B28" s="32">
        <v>902</v>
      </c>
      <c r="C28" s="22" t="s">
        <v>381</v>
      </c>
      <c r="D28" s="26" t="s">
        <v>17</v>
      </c>
      <c r="E28" s="26">
        <v>2044</v>
      </c>
      <c r="F28" s="26" t="s">
        <v>18</v>
      </c>
      <c r="G28" s="26">
        <v>36</v>
      </c>
      <c r="H28" s="22"/>
      <c r="I28" s="22"/>
      <c r="J28" s="22"/>
      <c r="K28" s="22"/>
      <c r="L28" s="22"/>
      <c r="M28" s="28"/>
      <c r="N28" s="170" t="s">
        <v>496</v>
      </c>
      <c r="O28" s="22"/>
      <c r="P28" s="22" t="s">
        <v>27</v>
      </c>
      <c r="Q28" s="22">
        <v>5</v>
      </c>
      <c r="R28" s="22">
        <v>3.5</v>
      </c>
      <c r="S28" s="22" t="s">
        <v>30</v>
      </c>
      <c r="T28" s="22"/>
      <c r="U28" s="22"/>
      <c r="V28" s="22" t="s">
        <v>399</v>
      </c>
      <c r="W28" s="22"/>
    </row>
    <row r="29" spans="1:23">
      <c r="A29" s="176">
        <v>24</v>
      </c>
      <c r="B29" s="169">
        <v>892</v>
      </c>
      <c r="C29" s="26" t="s">
        <v>893</v>
      </c>
      <c r="D29" s="26" t="s">
        <v>17</v>
      </c>
      <c r="E29" s="26">
        <v>2044</v>
      </c>
      <c r="F29" s="26" t="s">
        <v>18</v>
      </c>
      <c r="G29" s="26">
        <v>64</v>
      </c>
      <c r="H29" s="22"/>
      <c r="I29" s="22"/>
      <c r="J29" s="22"/>
      <c r="K29" s="22"/>
      <c r="L29" s="28"/>
      <c r="M29" s="22"/>
      <c r="N29" s="57" t="s">
        <v>488</v>
      </c>
      <c r="O29" s="22"/>
      <c r="P29" s="22" t="s">
        <v>27</v>
      </c>
      <c r="Q29" s="22">
        <v>45</v>
      </c>
      <c r="R29" s="22">
        <v>35</v>
      </c>
      <c r="S29" s="22" t="s">
        <v>30</v>
      </c>
      <c r="T29" s="22"/>
      <c r="U29" s="22"/>
      <c r="V29" s="22" t="s">
        <v>399</v>
      </c>
      <c r="W29" s="22" t="s">
        <v>374</v>
      </c>
    </row>
    <row r="30" spans="1:23">
      <c r="A30" s="176">
        <v>25</v>
      </c>
      <c r="B30" s="169">
        <v>892</v>
      </c>
      <c r="C30" s="22" t="s">
        <v>380</v>
      </c>
      <c r="D30" s="26" t="s">
        <v>17</v>
      </c>
      <c r="E30" s="26">
        <v>2044</v>
      </c>
      <c r="F30" s="26" t="s">
        <v>18</v>
      </c>
      <c r="G30" s="26">
        <v>64</v>
      </c>
      <c r="H30" s="22"/>
      <c r="I30" s="22"/>
      <c r="J30" s="22"/>
      <c r="K30" s="22"/>
      <c r="L30" s="22"/>
      <c r="M30" s="28"/>
      <c r="N30" s="170" t="s">
        <v>496</v>
      </c>
      <c r="O30" s="22"/>
      <c r="P30" s="22"/>
      <c r="Q30" s="22"/>
      <c r="R30" s="22"/>
      <c r="S30" s="26" t="s">
        <v>882</v>
      </c>
      <c r="T30" s="22"/>
      <c r="U30" s="22"/>
      <c r="V30" s="22" t="s">
        <v>399</v>
      </c>
      <c r="W30" s="22"/>
    </row>
    <row r="31" spans="1:23">
      <c r="A31" s="176">
        <v>26</v>
      </c>
      <c r="B31" s="32">
        <v>882</v>
      </c>
      <c r="C31" s="22" t="s">
        <v>46</v>
      </c>
      <c r="D31" s="26" t="s">
        <v>17</v>
      </c>
      <c r="E31" s="26">
        <v>2044</v>
      </c>
      <c r="F31" s="26" t="s">
        <v>18</v>
      </c>
      <c r="G31" s="26">
        <v>388</v>
      </c>
      <c r="H31" s="22"/>
      <c r="I31" s="22"/>
      <c r="J31" s="22"/>
      <c r="K31" s="22"/>
      <c r="L31" s="22"/>
      <c r="M31" s="28"/>
      <c r="N31" s="170" t="s">
        <v>496</v>
      </c>
      <c r="O31" s="22"/>
      <c r="P31" s="22" t="s">
        <v>27</v>
      </c>
      <c r="Q31" s="22">
        <v>5.5</v>
      </c>
      <c r="R31" s="22">
        <v>3.5</v>
      </c>
      <c r="S31" s="22" t="s">
        <v>30</v>
      </c>
      <c r="T31" s="22"/>
      <c r="U31" s="22"/>
      <c r="V31" s="22" t="s">
        <v>399</v>
      </c>
      <c r="W31" s="22"/>
    </row>
    <row r="32" spans="1:23">
      <c r="A32" s="176">
        <v>27</v>
      </c>
      <c r="B32" s="32">
        <v>872</v>
      </c>
      <c r="C32" s="26" t="s">
        <v>980</v>
      </c>
      <c r="D32" s="26" t="s">
        <v>17</v>
      </c>
      <c r="E32" s="26">
        <v>2044</v>
      </c>
      <c r="F32" s="26" t="s">
        <v>18</v>
      </c>
      <c r="G32" s="26">
        <v>444</v>
      </c>
      <c r="H32" s="22"/>
      <c r="I32" s="22"/>
      <c r="J32" s="22"/>
      <c r="K32" s="22"/>
      <c r="L32" s="28"/>
      <c r="M32" s="22"/>
      <c r="N32" s="57" t="s">
        <v>488</v>
      </c>
      <c r="O32" s="22"/>
      <c r="P32" s="22" t="s">
        <v>27</v>
      </c>
      <c r="Q32" s="22">
        <v>4.5</v>
      </c>
      <c r="R32" s="22">
        <v>2.5</v>
      </c>
      <c r="S32" s="22" t="s">
        <v>48</v>
      </c>
      <c r="T32" s="22"/>
      <c r="U32" s="22"/>
      <c r="V32" s="22" t="s">
        <v>399</v>
      </c>
      <c r="W32" s="22"/>
    </row>
    <row r="33" spans="1:23">
      <c r="A33" s="176">
        <v>28</v>
      </c>
      <c r="B33" s="32">
        <v>862</v>
      </c>
      <c r="C33" s="22" t="s">
        <v>378</v>
      </c>
      <c r="D33" s="26" t="s">
        <v>17</v>
      </c>
      <c r="E33" s="22">
        <v>2045</v>
      </c>
      <c r="F33" s="22" t="s">
        <v>18</v>
      </c>
      <c r="G33" s="22">
        <v>510</v>
      </c>
      <c r="H33" s="22" t="s">
        <v>17</v>
      </c>
      <c r="I33" s="22">
        <v>2045</v>
      </c>
      <c r="J33" s="22" t="s">
        <v>18</v>
      </c>
      <c r="K33" s="22">
        <v>510</v>
      </c>
      <c r="L33" s="22"/>
      <c r="M33" s="22"/>
      <c r="N33" s="22"/>
      <c r="O33" s="22"/>
      <c r="P33" s="22"/>
      <c r="Q33" s="22"/>
      <c r="R33" s="22"/>
      <c r="S33" s="26" t="s">
        <v>525</v>
      </c>
      <c r="T33" s="22"/>
      <c r="U33" s="22"/>
      <c r="V33" s="22" t="s">
        <v>399</v>
      </c>
      <c r="W33" s="22"/>
    </row>
    <row r="34" spans="1:23">
      <c r="A34" s="176">
        <v>29</v>
      </c>
      <c r="B34" s="169">
        <v>852</v>
      </c>
      <c r="C34" s="22" t="s">
        <v>46</v>
      </c>
      <c r="D34" s="26" t="s">
        <v>17</v>
      </c>
      <c r="E34" s="26">
        <v>2044</v>
      </c>
      <c r="F34" s="26" t="s">
        <v>18</v>
      </c>
      <c r="G34" s="26">
        <v>680</v>
      </c>
      <c r="H34" s="22"/>
      <c r="I34" s="22"/>
      <c r="J34" s="22"/>
      <c r="K34" s="22"/>
      <c r="L34" s="28"/>
      <c r="M34" s="22"/>
      <c r="N34" s="57" t="s">
        <v>488</v>
      </c>
      <c r="O34" s="22"/>
      <c r="P34" s="22" t="s">
        <v>27</v>
      </c>
      <c r="Q34" s="22">
        <v>4.5</v>
      </c>
      <c r="R34" s="22">
        <v>2.5</v>
      </c>
      <c r="S34" s="22" t="s">
        <v>30</v>
      </c>
      <c r="T34" s="22"/>
      <c r="U34" s="22"/>
      <c r="V34" s="22" t="s">
        <v>399</v>
      </c>
      <c r="W34" s="22"/>
    </row>
    <row r="35" spans="1:23">
      <c r="A35" s="176">
        <v>30</v>
      </c>
      <c r="B35" s="169">
        <v>852</v>
      </c>
      <c r="C35" s="26" t="s">
        <v>894</v>
      </c>
      <c r="D35" s="26" t="s">
        <v>17</v>
      </c>
      <c r="E35" s="26">
        <v>2044</v>
      </c>
      <c r="F35" s="26" t="s">
        <v>18</v>
      </c>
      <c r="G35" s="26">
        <v>680</v>
      </c>
      <c r="H35" s="22"/>
      <c r="I35" s="22"/>
      <c r="J35" s="22"/>
      <c r="K35" s="22"/>
      <c r="L35" s="149"/>
      <c r="M35" s="22"/>
      <c r="N35" s="57" t="s">
        <v>488</v>
      </c>
      <c r="O35" s="22"/>
      <c r="P35" s="22" t="s">
        <v>27</v>
      </c>
      <c r="Q35" s="26">
        <v>9</v>
      </c>
      <c r="R35" s="26">
        <v>7</v>
      </c>
      <c r="S35" s="26" t="s">
        <v>221</v>
      </c>
      <c r="T35" s="22"/>
      <c r="U35" s="22"/>
      <c r="V35" s="22" t="s">
        <v>398</v>
      </c>
      <c r="W35" s="22"/>
    </row>
    <row r="36" spans="1:23">
      <c r="A36" s="176">
        <v>31</v>
      </c>
      <c r="B36" s="32">
        <v>842</v>
      </c>
      <c r="C36" s="22" t="s">
        <v>377</v>
      </c>
      <c r="D36" s="26" t="s">
        <v>17</v>
      </c>
      <c r="E36" s="22">
        <v>2045</v>
      </c>
      <c r="F36" s="22" t="s">
        <v>18</v>
      </c>
      <c r="G36" s="22">
        <v>23</v>
      </c>
      <c r="H36" s="22" t="s">
        <v>17</v>
      </c>
      <c r="I36" s="22">
        <v>2045</v>
      </c>
      <c r="J36" s="22" t="s">
        <v>18</v>
      </c>
      <c r="K36" s="22">
        <v>0</v>
      </c>
      <c r="L36" s="28"/>
      <c r="M36" s="22"/>
      <c r="N36" s="57" t="s">
        <v>488</v>
      </c>
      <c r="O36" s="22"/>
      <c r="P36" s="22"/>
      <c r="Q36" s="22"/>
      <c r="R36" s="22"/>
      <c r="S36" s="26" t="s">
        <v>882</v>
      </c>
      <c r="T36" s="22"/>
      <c r="U36" s="22"/>
      <c r="V36" s="26" t="s">
        <v>921</v>
      </c>
      <c r="W36" s="22"/>
    </row>
    <row r="37" spans="1:23" s="25" customFormat="1">
      <c r="A37" s="176">
        <v>32</v>
      </c>
      <c r="B37" s="205">
        <v>832</v>
      </c>
      <c r="C37" s="26" t="s">
        <v>440</v>
      </c>
      <c r="D37" s="26" t="s">
        <v>17</v>
      </c>
      <c r="E37" s="26">
        <v>2045</v>
      </c>
      <c r="F37" s="26" t="s">
        <v>18</v>
      </c>
      <c r="G37" s="26">
        <v>136</v>
      </c>
      <c r="H37" s="22"/>
      <c r="I37" s="22"/>
      <c r="J37" s="22"/>
      <c r="K37" s="22"/>
      <c r="L37" s="34"/>
      <c r="M37" s="22"/>
      <c r="N37" s="57" t="s">
        <v>488</v>
      </c>
      <c r="O37" s="22"/>
      <c r="P37" s="22" t="s">
        <v>27</v>
      </c>
      <c r="Q37" s="22">
        <v>9</v>
      </c>
      <c r="R37" s="22">
        <v>7</v>
      </c>
      <c r="S37" s="22" t="s">
        <v>30</v>
      </c>
      <c r="T37" s="22"/>
      <c r="U37" s="22"/>
      <c r="V37" s="22" t="s">
        <v>398</v>
      </c>
      <c r="W37" s="26"/>
    </row>
    <row r="38" spans="1:23">
      <c r="A38" s="176">
        <v>33</v>
      </c>
      <c r="B38" s="32">
        <v>822</v>
      </c>
      <c r="C38" s="22" t="s">
        <v>376</v>
      </c>
      <c r="D38" s="26" t="s">
        <v>17</v>
      </c>
      <c r="E38" s="26">
        <v>2045</v>
      </c>
      <c r="F38" s="26" t="s">
        <v>18</v>
      </c>
      <c r="G38" s="26">
        <v>606</v>
      </c>
      <c r="H38" s="22"/>
      <c r="I38" s="22"/>
      <c r="J38" s="22"/>
      <c r="K38" s="22"/>
      <c r="L38" s="22"/>
      <c r="M38" s="28"/>
      <c r="N38" s="170" t="s">
        <v>496</v>
      </c>
      <c r="O38" s="22"/>
      <c r="P38" s="22" t="s">
        <v>27</v>
      </c>
      <c r="Q38" s="22">
        <v>3</v>
      </c>
      <c r="R38" s="22">
        <v>2.5</v>
      </c>
      <c r="S38" s="26" t="s">
        <v>26</v>
      </c>
      <c r="T38" s="22"/>
      <c r="U38" s="22"/>
      <c r="V38" s="22" t="s">
        <v>398</v>
      </c>
      <c r="W38" s="22"/>
    </row>
    <row r="39" spans="1:23" s="130" customFormat="1">
      <c r="A39" s="176">
        <v>34</v>
      </c>
      <c r="B39" s="173">
        <v>812</v>
      </c>
      <c r="C39" s="145" t="s">
        <v>895</v>
      </c>
      <c r="D39" s="145" t="s">
        <v>17</v>
      </c>
      <c r="E39" s="145">
        <v>2045</v>
      </c>
      <c r="F39" s="145" t="s">
        <v>18</v>
      </c>
      <c r="G39" s="145">
        <v>835</v>
      </c>
      <c r="H39" s="144"/>
      <c r="I39" s="144"/>
      <c r="J39" s="144"/>
      <c r="K39" s="144"/>
      <c r="L39" s="144"/>
      <c r="M39" s="129"/>
      <c r="N39" s="129" t="s">
        <v>496</v>
      </c>
      <c r="O39" s="144"/>
      <c r="P39" s="144" t="s">
        <v>27</v>
      </c>
      <c r="Q39" s="145">
        <v>40</v>
      </c>
      <c r="R39" s="145">
        <v>30</v>
      </c>
      <c r="S39" s="145" t="s">
        <v>30</v>
      </c>
      <c r="T39" s="144"/>
      <c r="U39" s="144"/>
      <c r="V39" s="144" t="s">
        <v>398</v>
      </c>
      <c r="W39" s="145" t="s">
        <v>931</v>
      </c>
    </row>
    <row r="40" spans="1:23" s="35" customFormat="1">
      <c r="A40" s="176">
        <v>35</v>
      </c>
      <c r="B40" s="169">
        <v>812</v>
      </c>
      <c r="C40" s="40" t="s">
        <v>440</v>
      </c>
      <c r="D40" s="40" t="s">
        <v>17</v>
      </c>
      <c r="E40" s="33">
        <v>2045</v>
      </c>
      <c r="F40" s="40" t="s">
        <v>18</v>
      </c>
      <c r="G40" s="33">
        <v>835</v>
      </c>
      <c r="H40" s="40" t="s">
        <v>17</v>
      </c>
      <c r="I40" s="33">
        <v>2045</v>
      </c>
      <c r="J40" s="40" t="s">
        <v>18</v>
      </c>
      <c r="K40" s="33">
        <v>850</v>
      </c>
      <c r="L40" s="39"/>
      <c r="M40" s="33"/>
      <c r="N40" s="40" t="s">
        <v>488</v>
      </c>
      <c r="O40" s="33"/>
      <c r="P40" s="33" t="s">
        <v>27</v>
      </c>
      <c r="Q40" s="33">
        <v>40</v>
      </c>
      <c r="R40" s="33">
        <v>30</v>
      </c>
      <c r="S40" s="33" t="s">
        <v>30</v>
      </c>
      <c r="T40" s="33"/>
      <c r="U40" s="33"/>
      <c r="V40" s="26" t="s">
        <v>921</v>
      </c>
      <c r="W40" s="33"/>
    </row>
    <row r="41" spans="1:23">
      <c r="A41" s="176">
        <v>36</v>
      </c>
      <c r="B41" s="32">
        <v>802</v>
      </c>
      <c r="C41" s="26" t="s">
        <v>896</v>
      </c>
      <c r="D41" s="26" t="s">
        <v>17</v>
      </c>
      <c r="E41" s="26">
        <v>2046</v>
      </c>
      <c r="F41" s="26" t="s">
        <v>18</v>
      </c>
      <c r="G41" s="26">
        <v>355</v>
      </c>
      <c r="H41" s="22"/>
      <c r="I41" s="22"/>
      <c r="J41" s="22"/>
      <c r="K41" s="22"/>
      <c r="L41" s="22"/>
      <c r="M41" s="28"/>
      <c r="N41" s="170" t="s">
        <v>496</v>
      </c>
      <c r="O41" s="22"/>
      <c r="P41" s="22" t="s">
        <v>27</v>
      </c>
      <c r="Q41" s="26">
        <v>9</v>
      </c>
      <c r="R41" s="26">
        <v>7</v>
      </c>
      <c r="S41" s="26" t="s">
        <v>30</v>
      </c>
      <c r="T41" s="22"/>
      <c r="U41" s="22"/>
      <c r="V41" s="22" t="s">
        <v>398</v>
      </c>
      <c r="W41" s="22"/>
    </row>
    <row r="42" spans="1:23">
      <c r="A42" s="176">
        <v>37</v>
      </c>
      <c r="B42" s="32">
        <v>792</v>
      </c>
      <c r="C42" s="26" t="s">
        <v>440</v>
      </c>
      <c r="D42" s="26" t="s">
        <v>17</v>
      </c>
      <c r="E42" s="26">
        <v>2046</v>
      </c>
      <c r="F42" s="26" t="s">
        <v>18</v>
      </c>
      <c r="G42" s="26">
        <v>468</v>
      </c>
      <c r="H42" s="22"/>
      <c r="I42" s="22"/>
      <c r="J42" s="22"/>
      <c r="K42" s="22"/>
      <c r="L42" s="28"/>
      <c r="M42" s="22"/>
      <c r="N42" s="57" t="s">
        <v>488</v>
      </c>
      <c r="O42" s="22"/>
      <c r="P42" s="22" t="s">
        <v>27</v>
      </c>
      <c r="Q42" s="22">
        <v>9</v>
      </c>
      <c r="R42" s="22">
        <v>7</v>
      </c>
      <c r="S42" s="22" t="s">
        <v>30</v>
      </c>
      <c r="T42" s="22"/>
      <c r="U42" s="22"/>
      <c r="V42" s="26" t="s">
        <v>921</v>
      </c>
      <c r="W42" s="22" t="s">
        <v>375</v>
      </c>
    </row>
    <row r="43" spans="1:23">
      <c r="A43" s="176">
        <v>38</v>
      </c>
      <c r="B43" s="32">
        <v>772</v>
      </c>
      <c r="C43" s="26" t="s">
        <v>897</v>
      </c>
      <c r="D43" s="26" t="s">
        <v>17</v>
      </c>
      <c r="E43" s="26">
        <v>2046</v>
      </c>
      <c r="F43" s="26" t="s">
        <v>18</v>
      </c>
      <c r="G43" s="26">
        <v>590</v>
      </c>
      <c r="H43" s="22"/>
      <c r="I43" s="22"/>
      <c r="J43" s="22"/>
      <c r="K43" s="22"/>
      <c r="L43" s="22"/>
      <c r="M43" s="28"/>
      <c r="N43" s="170" t="s">
        <v>496</v>
      </c>
      <c r="O43" s="22"/>
      <c r="P43" s="22" t="s">
        <v>27</v>
      </c>
      <c r="Q43" s="26">
        <v>9</v>
      </c>
      <c r="R43" s="26">
        <v>7</v>
      </c>
      <c r="S43" s="26" t="s">
        <v>30</v>
      </c>
      <c r="T43" s="22"/>
      <c r="U43" s="22"/>
      <c r="V43" s="22" t="s">
        <v>398</v>
      </c>
      <c r="W43" s="22"/>
    </row>
    <row r="44" spans="1:23">
      <c r="A44" s="176">
        <v>39</v>
      </c>
      <c r="B44" s="32">
        <v>762</v>
      </c>
      <c r="C44" s="26" t="s">
        <v>898</v>
      </c>
      <c r="D44" s="26" t="s">
        <v>17</v>
      </c>
      <c r="E44" s="26">
        <v>2046</v>
      </c>
      <c r="F44" s="26" t="s">
        <v>18</v>
      </c>
      <c r="G44" s="26">
        <v>693</v>
      </c>
      <c r="H44" s="22"/>
      <c r="I44" s="22"/>
      <c r="J44" s="22"/>
      <c r="K44" s="22"/>
      <c r="L44" s="22"/>
      <c r="M44" s="28"/>
      <c r="N44" s="170" t="s">
        <v>496</v>
      </c>
      <c r="O44" s="22"/>
      <c r="P44" s="22" t="s">
        <v>27</v>
      </c>
      <c r="Q44" s="22">
        <v>5</v>
      </c>
      <c r="R44" s="22">
        <v>3.5</v>
      </c>
      <c r="S44" s="22" t="s">
        <v>30</v>
      </c>
      <c r="T44" s="22"/>
      <c r="U44" s="22"/>
      <c r="V44" s="22" t="s">
        <v>398</v>
      </c>
      <c r="W44" s="22" t="s">
        <v>374</v>
      </c>
    </row>
    <row r="45" spans="1:23">
      <c r="A45" s="176">
        <v>40</v>
      </c>
      <c r="B45" s="169">
        <v>752</v>
      </c>
      <c r="C45" s="22" t="s">
        <v>372</v>
      </c>
      <c r="D45" s="26" t="s">
        <v>17</v>
      </c>
      <c r="E45" s="26">
        <v>2046</v>
      </c>
      <c r="F45" s="26" t="s">
        <v>18</v>
      </c>
      <c r="G45" s="26">
        <v>732</v>
      </c>
      <c r="H45" s="22"/>
      <c r="I45" s="22"/>
      <c r="J45" s="22"/>
      <c r="K45" s="22"/>
      <c r="L45" s="22"/>
      <c r="M45" s="149"/>
      <c r="N45" s="170" t="s">
        <v>496</v>
      </c>
      <c r="O45" s="22"/>
      <c r="P45" s="22"/>
      <c r="Q45" s="22"/>
      <c r="R45" s="22"/>
      <c r="S45" s="22"/>
      <c r="T45" s="22"/>
      <c r="U45" s="22"/>
      <c r="V45" s="22" t="s">
        <v>398</v>
      </c>
      <c r="W45" s="22"/>
    </row>
    <row r="46" spans="1:23">
      <c r="A46" s="176">
        <v>41</v>
      </c>
      <c r="B46" s="169">
        <v>752</v>
      </c>
      <c r="C46" s="26" t="s">
        <v>899</v>
      </c>
      <c r="D46" s="26" t="s">
        <v>17</v>
      </c>
      <c r="E46" s="26">
        <v>2046</v>
      </c>
      <c r="F46" s="26" t="s">
        <v>18</v>
      </c>
      <c r="G46" s="26">
        <v>768</v>
      </c>
      <c r="H46" s="22"/>
      <c r="I46" s="22"/>
      <c r="J46" s="22"/>
      <c r="K46" s="22"/>
      <c r="L46" s="22"/>
      <c r="M46" s="28"/>
      <c r="N46" s="170" t="s">
        <v>496</v>
      </c>
      <c r="O46" s="22"/>
      <c r="P46" s="22" t="s">
        <v>27</v>
      </c>
      <c r="Q46" s="22">
        <v>9</v>
      </c>
      <c r="R46" s="22">
        <v>7</v>
      </c>
      <c r="S46" s="22" t="s">
        <v>30</v>
      </c>
      <c r="T46" s="22"/>
      <c r="U46" s="22"/>
      <c r="V46" s="22" t="s">
        <v>398</v>
      </c>
      <c r="W46" s="22"/>
    </row>
    <row r="47" spans="1:23">
      <c r="A47" s="176">
        <v>42</v>
      </c>
      <c r="B47" s="169">
        <v>752</v>
      </c>
      <c r="C47" s="22" t="s">
        <v>371</v>
      </c>
      <c r="D47" s="26" t="s">
        <v>17</v>
      </c>
      <c r="E47" s="26">
        <v>2046</v>
      </c>
      <c r="F47" s="26" t="s">
        <v>18</v>
      </c>
      <c r="G47" s="26">
        <v>800</v>
      </c>
      <c r="H47" s="22"/>
      <c r="I47" s="22"/>
      <c r="J47" s="22"/>
      <c r="K47" s="22"/>
      <c r="L47" s="28"/>
      <c r="M47" s="22"/>
      <c r="N47" s="57" t="s">
        <v>488</v>
      </c>
      <c r="O47" s="22"/>
      <c r="P47" s="22"/>
      <c r="Q47" s="22"/>
      <c r="R47" s="22"/>
      <c r="S47" s="26" t="s">
        <v>882</v>
      </c>
      <c r="T47" s="22"/>
      <c r="U47" s="22"/>
      <c r="V47" s="26" t="s">
        <v>921</v>
      </c>
      <c r="W47" s="22" t="s">
        <v>373</v>
      </c>
    </row>
    <row r="48" spans="1:23">
      <c r="A48" s="176">
        <v>43</v>
      </c>
      <c r="B48" s="32">
        <v>742</v>
      </c>
      <c r="C48" s="26" t="s">
        <v>900</v>
      </c>
      <c r="D48" s="26" t="s">
        <v>17</v>
      </c>
      <c r="E48" s="22">
        <v>2047</v>
      </c>
      <c r="F48" s="22" t="s">
        <v>18</v>
      </c>
      <c r="G48" s="22">
        <v>0</v>
      </c>
      <c r="H48" s="22" t="s">
        <v>17</v>
      </c>
      <c r="I48" s="22">
        <v>2047</v>
      </c>
      <c r="J48" s="22" t="s">
        <v>18</v>
      </c>
      <c r="K48" s="22">
        <v>150</v>
      </c>
      <c r="L48" s="28"/>
      <c r="M48" s="22"/>
      <c r="N48" s="57" t="s">
        <v>488</v>
      </c>
      <c r="O48" s="22"/>
      <c r="P48" s="22" t="s">
        <v>27</v>
      </c>
      <c r="Q48" s="22">
        <v>9</v>
      </c>
      <c r="R48" s="22">
        <v>7</v>
      </c>
      <c r="S48" s="22" t="s">
        <v>30</v>
      </c>
      <c r="T48" s="22"/>
      <c r="U48" s="22"/>
      <c r="V48" s="26" t="s">
        <v>921</v>
      </c>
      <c r="W48" s="22"/>
    </row>
    <row r="49" spans="1:23">
      <c r="A49" s="176">
        <v>44</v>
      </c>
      <c r="B49" s="169">
        <v>732</v>
      </c>
      <c r="C49" s="22" t="s">
        <v>46</v>
      </c>
      <c r="D49" s="26" t="s">
        <v>17</v>
      </c>
      <c r="E49" s="26">
        <v>2047</v>
      </c>
      <c r="F49" s="26" t="s">
        <v>18</v>
      </c>
      <c r="G49" s="26">
        <v>75</v>
      </c>
      <c r="H49" s="22"/>
      <c r="I49" s="22"/>
      <c r="J49" s="22"/>
      <c r="K49" s="22"/>
      <c r="L49" s="22"/>
      <c r="M49" s="149"/>
      <c r="N49" s="170" t="s">
        <v>496</v>
      </c>
      <c r="O49" s="22"/>
      <c r="P49" s="22" t="s">
        <v>27</v>
      </c>
      <c r="Q49" s="22">
        <v>5</v>
      </c>
      <c r="R49" s="22">
        <v>3</v>
      </c>
      <c r="S49" s="22" t="s">
        <v>26</v>
      </c>
      <c r="T49" s="22"/>
      <c r="U49" s="22"/>
      <c r="V49" s="22" t="s">
        <v>398</v>
      </c>
      <c r="W49" s="22"/>
    </row>
    <row r="50" spans="1:23">
      <c r="A50" s="176">
        <v>45</v>
      </c>
      <c r="B50" s="169">
        <v>732</v>
      </c>
      <c r="C50" s="22" t="s">
        <v>46</v>
      </c>
      <c r="D50" s="26" t="s">
        <v>17</v>
      </c>
      <c r="E50" s="26">
        <v>2047</v>
      </c>
      <c r="F50" s="26" t="s">
        <v>18</v>
      </c>
      <c r="G50" s="26">
        <v>100</v>
      </c>
      <c r="H50" s="22"/>
      <c r="I50" s="22"/>
      <c r="J50" s="22"/>
      <c r="K50" s="22"/>
      <c r="L50" s="28"/>
      <c r="M50" s="22"/>
      <c r="N50" s="57" t="s">
        <v>488</v>
      </c>
      <c r="O50" s="22"/>
      <c r="P50" s="22" t="s">
        <v>27</v>
      </c>
      <c r="Q50" s="22">
        <v>1.5</v>
      </c>
      <c r="R50" s="22">
        <v>1.5</v>
      </c>
      <c r="S50" s="22" t="s">
        <v>221</v>
      </c>
      <c r="T50" s="22"/>
      <c r="U50" s="22"/>
      <c r="V50" s="26" t="s">
        <v>921</v>
      </c>
      <c r="W50" s="22"/>
    </row>
    <row r="51" spans="1:23">
      <c r="A51" s="176">
        <v>46</v>
      </c>
      <c r="B51" s="32">
        <v>722</v>
      </c>
      <c r="C51" s="22" t="s">
        <v>370</v>
      </c>
      <c r="D51" s="26" t="s">
        <v>17</v>
      </c>
      <c r="E51" s="22">
        <v>2047</v>
      </c>
      <c r="F51" s="22" t="s">
        <v>18</v>
      </c>
      <c r="G51" s="22">
        <v>150</v>
      </c>
      <c r="H51" s="22" t="s">
        <v>17</v>
      </c>
      <c r="I51" s="22">
        <v>2047</v>
      </c>
      <c r="J51" s="22" t="s">
        <v>18</v>
      </c>
      <c r="K51" s="22">
        <v>150</v>
      </c>
      <c r="L51" s="22"/>
      <c r="M51" s="22"/>
      <c r="N51" s="22"/>
      <c r="O51" s="22"/>
      <c r="P51" s="22"/>
      <c r="Q51" s="22"/>
      <c r="R51" s="22"/>
      <c r="S51" s="26" t="s">
        <v>525</v>
      </c>
      <c r="T51" s="22"/>
      <c r="U51" s="22"/>
      <c r="V51" s="22" t="s">
        <v>398</v>
      </c>
      <c r="W51" s="22"/>
    </row>
    <row r="52" spans="1:23">
      <c r="A52" s="176">
        <v>47</v>
      </c>
      <c r="B52" s="169">
        <v>712</v>
      </c>
      <c r="C52" s="22" t="s">
        <v>46</v>
      </c>
      <c r="D52" s="26" t="s">
        <v>17</v>
      </c>
      <c r="E52" s="26">
        <v>2047</v>
      </c>
      <c r="F52" s="26" t="s">
        <v>18</v>
      </c>
      <c r="G52" s="26">
        <v>275</v>
      </c>
      <c r="H52" s="22"/>
      <c r="I52" s="22"/>
      <c r="J52" s="22"/>
      <c r="K52" s="22"/>
      <c r="L52" s="28"/>
      <c r="M52" s="22"/>
      <c r="N52" s="57" t="s">
        <v>488</v>
      </c>
      <c r="O52" s="22"/>
      <c r="P52" s="22" t="s">
        <v>27</v>
      </c>
      <c r="Q52" s="22">
        <v>2.5</v>
      </c>
      <c r="R52" s="22">
        <v>1.5</v>
      </c>
      <c r="S52" s="22" t="s">
        <v>48</v>
      </c>
      <c r="T52" s="22"/>
      <c r="U52" s="22"/>
      <c r="V52" s="26" t="s">
        <v>921</v>
      </c>
      <c r="W52" s="22"/>
    </row>
    <row r="53" spans="1:23">
      <c r="A53" s="176">
        <v>48</v>
      </c>
      <c r="B53" s="169">
        <v>712</v>
      </c>
      <c r="C53" s="22" t="s">
        <v>46</v>
      </c>
      <c r="D53" s="26" t="s">
        <v>17</v>
      </c>
      <c r="E53" s="26">
        <v>2047</v>
      </c>
      <c r="F53" s="26" t="s">
        <v>18</v>
      </c>
      <c r="G53" s="26">
        <v>275</v>
      </c>
      <c r="H53" s="22"/>
      <c r="I53" s="22"/>
      <c r="J53" s="22"/>
      <c r="K53" s="22"/>
      <c r="L53" s="22"/>
      <c r="M53" s="28"/>
      <c r="N53" s="170" t="s">
        <v>496</v>
      </c>
      <c r="O53" s="22"/>
      <c r="P53" s="22" t="s">
        <v>27</v>
      </c>
      <c r="Q53" s="22">
        <v>4.5</v>
      </c>
      <c r="R53" s="22">
        <v>2.5</v>
      </c>
      <c r="S53" s="22" t="s">
        <v>48</v>
      </c>
      <c r="T53" s="22"/>
      <c r="U53" s="22"/>
      <c r="V53" s="22" t="s">
        <v>398</v>
      </c>
      <c r="W53" s="22"/>
    </row>
    <row r="54" spans="1:23" s="35" customFormat="1">
      <c r="A54" s="176">
        <v>49</v>
      </c>
      <c r="B54" s="172">
        <v>702</v>
      </c>
      <c r="C54" s="40" t="s">
        <v>441</v>
      </c>
      <c r="D54" s="40" t="s">
        <v>17</v>
      </c>
      <c r="E54" s="33">
        <v>2047</v>
      </c>
      <c r="F54" s="40" t="s">
        <v>18</v>
      </c>
      <c r="G54" s="33">
        <v>350</v>
      </c>
      <c r="H54" s="40" t="s">
        <v>17</v>
      </c>
      <c r="I54" s="33">
        <v>2047</v>
      </c>
      <c r="J54" s="40" t="s">
        <v>18</v>
      </c>
      <c r="K54" s="33">
        <v>300</v>
      </c>
      <c r="L54" s="39"/>
      <c r="M54" s="33"/>
      <c r="N54" s="40" t="s">
        <v>488</v>
      </c>
      <c r="O54" s="33"/>
      <c r="P54" s="33" t="s">
        <v>27</v>
      </c>
      <c r="Q54" s="33">
        <v>5.5</v>
      </c>
      <c r="R54" s="33">
        <v>3.5</v>
      </c>
      <c r="S54" s="33" t="s">
        <v>30</v>
      </c>
      <c r="T54" s="33"/>
      <c r="U54" s="33"/>
      <c r="V54" s="26" t="s">
        <v>921</v>
      </c>
      <c r="W54" s="33"/>
    </row>
    <row r="55" spans="1:23" s="35" customFormat="1">
      <c r="A55" s="176">
        <v>50</v>
      </c>
      <c r="B55" s="172">
        <v>702</v>
      </c>
      <c r="C55" s="40" t="s">
        <v>442</v>
      </c>
      <c r="D55" s="40" t="s">
        <v>17</v>
      </c>
      <c r="E55" s="33">
        <v>2047</v>
      </c>
      <c r="F55" s="40" t="s">
        <v>18</v>
      </c>
      <c r="G55" s="33">
        <v>350</v>
      </c>
      <c r="H55" s="40" t="s">
        <v>17</v>
      </c>
      <c r="I55" s="33">
        <v>2047</v>
      </c>
      <c r="J55" s="40" t="s">
        <v>18</v>
      </c>
      <c r="K55" s="33">
        <v>300</v>
      </c>
      <c r="L55" s="33"/>
      <c r="M55" s="39"/>
      <c r="N55" s="39" t="s">
        <v>496</v>
      </c>
      <c r="O55" s="33"/>
      <c r="P55" s="33" t="s">
        <v>27</v>
      </c>
      <c r="Q55" s="33">
        <v>9</v>
      </c>
      <c r="R55" s="33">
        <v>7</v>
      </c>
      <c r="S55" s="33" t="s">
        <v>30</v>
      </c>
      <c r="T55" s="33"/>
      <c r="U55" s="33"/>
      <c r="V55" s="33" t="s">
        <v>398</v>
      </c>
      <c r="W55" s="33"/>
    </row>
    <row r="56" spans="1:23">
      <c r="A56" s="176">
        <v>51</v>
      </c>
      <c r="B56" s="32">
        <v>692</v>
      </c>
      <c r="C56" s="22" t="s">
        <v>369</v>
      </c>
      <c r="D56" s="26" t="s">
        <v>17</v>
      </c>
      <c r="E56" s="26">
        <v>2047</v>
      </c>
      <c r="F56" s="26" t="s">
        <v>18</v>
      </c>
      <c r="G56" s="26">
        <v>400</v>
      </c>
      <c r="H56" s="22"/>
      <c r="I56" s="22"/>
      <c r="J56" s="22"/>
      <c r="K56" s="22"/>
      <c r="L56" s="22"/>
      <c r="M56" s="170"/>
      <c r="N56" s="170" t="s">
        <v>496</v>
      </c>
      <c r="O56" s="22"/>
      <c r="P56" s="22"/>
      <c r="Q56" s="22"/>
      <c r="R56" s="22"/>
      <c r="S56" s="22"/>
      <c r="T56" s="22"/>
      <c r="U56" s="22"/>
      <c r="V56" s="22" t="s">
        <v>398</v>
      </c>
      <c r="W56" s="22"/>
    </row>
    <row r="57" spans="1:23" s="130" customFormat="1">
      <c r="A57" s="176">
        <v>52</v>
      </c>
      <c r="B57" s="173"/>
      <c r="C57" s="145" t="s">
        <v>443</v>
      </c>
      <c r="D57" s="145" t="s">
        <v>17</v>
      </c>
      <c r="E57" s="144">
        <v>2047</v>
      </c>
      <c r="F57" s="145" t="s">
        <v>18</v>
      </c>
      <c r="G57" s="144">
        <v>575</v>
      </c>
      <c r="H57" s="145" t="s">
        <v>17</v>
      </c>
      <c r="I57" s="144">
        <v>2047</v>
      </c>
      <c r="J57" s="145" t="s">
        <v>18</v>
      </c>
      <c r="K57" s="144">
        <v>400</v>
      </c>
      <c r="L57" s="144"/>
      <c r="M57" s="170"/>
      <c r="N57" s="170" t="s">
        <v>496</v>
      </c>
      <c r="O57" s="144"/>
      <c r="P57" s="144" t="s">
        <v>27</v>
      </c>
      <c r="Q57" s="145">
        <v>9</v>
      </c>
      <c r="R57" s="145">
        <v>7</v>
      </c>
      <c r="S57" s="145" t="s">
        <v>30</v>
      </c>
      <c r="T57" s="144"/>
      <c r="U57" s="144"/>
      <c r="V57" s="144" t="s">
        <v>398</v>
      </c>
      <c r="W57" s="145" t="s">
        <v>932</v>
      </c>
    </row>
    <row r="58" spans="1:23">
      <c r="A58" s="176">
        <v>53</v>
      </c>
      <c r="B58" s="32">
        <v>682</v>
      </c>
      <c r="C58" s="22" t="s">
        <v>368</v>
      </c>
      <c r="D58" s="26" t="s">
        <v>17</v>
      </c>
      <c r="E58" s="26">
        <v>2047</v>
      </c>
      <c r="F58" s="26" t="s">
        <v>18</v>
      </c>
      <c r="G58" s="26">
        <v>915</v>
      </c>
      <c r="H58" s="22"/>
      <c r="I58" s="22"/>
      <c r="J58" s="22"/>
      <c r="K58" s="22"/>
      <c r="L58" s="22"/>
      <c r="M58" s="28"/>
      <c r="N58" s="170" t="s">
        <v>496</v>
      </c>
      <c r="O58" s="22"/>
      <c r="P58" s="22"/>
      <c r="Q58" s="22"/>
      <c r="R58" s="22"/>
      <c r="S58" s="26" t="s">
        <v>882</v>
      </c>
      <c r="T58" s="22"/>
      <c r="U58" s="22"/>
      <c r="V58" s="22" t="s">
        <v>398</v>
      </c>
      <c r="W58" s="22"/>
    </row>
    <row r="59" spans="1:23">
      <c r="A59" s="176">
        <v>54</v>
      </c>
      <c r="B59" s="150">
        <v>672</v>
      </c>
      <c r="C59" s="22" t="s">
        <v>367</v>
      </c>
      <c r="D59" s="26" t="s">
        <v>17</v>
      </c>
      <c r="E59" s="26">
        <v>2048</v>
      </c>
      <c r="F59" s="26" t="s">
        <v>18</v>
      </c>
      <c r="G59" s="26">
        <v>288</v>
      </c>
      <c r="H59" s="22"/>
      <c r="I59" s="22"/>
      <c r="J59" s="22"/>
      <c r="K59" s="22"/>
      <c r="L59" s="22"/>
      <c r="M59" s="28"/>
      <c r="N59" s="170" t="s">
        <v>496</v>
      </c>
      <c r="O59" s="22"/>
      <c r="P59" s="22"/>
      <c r="Q59" s="22"/>
      <c r="R59" s="22"/>
      <c r="S59" s="22"/>
      <c r="T59" s="22"/>
      <c r="U59" s="22"/>
      <c r="V59" s="22" t="s">
        <v>398</v>
      </c>
      <c r="W59" s="22"/>
    </row>
    <row r="60" spans="1:23">
      <c r="A60" s="176">
        <v>55</v>
      </c>
      <c r="B60" s="150">
        <v>662</v>
      </c>
      <c r="C60" s="26" t="s">
        <v>978</v>
      </c>
      <c r="D60" s="26" t="s">
        <v>17</v>
      </c>
      <c r="E60" s="26">
        <v>2048</v>
      </c>
      <c r="F60" s="26" t="s">
        <v>18</v>
      </c>
      <c r="G60" s="26">
        <v>465</v>
      </c>
      <c r="H60" s="22"/>
      <c r="I60" s="22"/>
      <c r="J60" s="22"/>
      <c r="K60" s="22"/>
      <c r="L60" s="170"/>
      <c r="M60" s="149"/>
      <c r="N60" s="170" t="s">
        <v>488</v>
      </c>
      <c r="O60" s="22"/>
      <c r="P60" s="22" t="s">
        <v>27</v>
      </c>
      <c r="Q60" s="22">
        <v>7</v>
      </c>
      <c r="R60" s="22">
        <v>5.5</v>
      </c>
      <c r="S60" s="26" t="s">
        <v>30</v>
      </c>
      <c r="T60" s="22"/>
      <c r="U60" s="22"/>
      <c r="V60" s="26" t="s">
        <v>921</v>
      </c>
      <c r="W60" s="22"/>
    </row>
    <row r="61" spans="1:23" s="35" customFormat="1">
      <c r="A61" s="176">
        <v>56</v>
      </c>
      <c r="B61" s="172">
        <v>652</v>
      </c>
      <c r="C61" s="40" t="s">
        <v>444</v>
      </c>
      <c r="D61" s="40" t="s">
        <v>17</v>
      </c>
      <c r="E61" s="33">
        <v>2048</v>
      </c>
      <c r="F61" s="40" t="s">
        <v>18</v>
      </c>
      <c r="G61" s="33">
        <v>775</v>
      </c>
      <c r="H61" s="40" t="s">
        <v>17</v>
      </c>
      <c r="I61" s="33">
        <v>2048</v>
      </c>
      <c r="J61" s="40" t="s">
        <v>18</v>
      </c>
      <c r="K61" s="33">
        <v>749</v>
      </c>
      <c r="L61" s="39"/>
      <c r="M61" s="33"/>
      <c r="N61" s="40" t="s">
        <v>488</v>
      </c>
      <c r="O61" s="33"/>
      <c r="P61" s="33" t="s">
        <v>27</v>
      </c>
      <c r="Q61" s="33">
        <v>7</v>
      </c>
      <c r="R61" s="33">
        <v>5.5</v>
      </c>
      <c r="S61" s="33" t="s">
        <v>30</v>
      </c>
      <c r="T61" s="33"/>
      <c r="U61" s="33"/>
      <c r="V61" s="33" t="s">
        <v>398</v>
      </c>
      <c r="W61" s="33"/>
    </row>
    <row r="62" spans="1:23">
      <c r="A62" s="176">
        <v>57</v>
      </c>
      <c r="B62" s="32">
        <v>642</v>
      </c>
      <c r="C62" s="22" t="s">
        <v>366</v>
      </c>
      <c r="D62" s="26" t="s">
        <v>17</v>
      </c>
      <c r="E62" s="26">
        <v>2049</v>
      </c>
      <c r="F62" s="26" t="s">
        <v>18</v>
      </c>
      <c r="G62" s="26">
        <v>28</v>
      </c>
      <c r="H62" s="22"/>
      <c r="I62" s="22"/>
      <c r="J62" s="22"/>
      <c r="K62" s="22"/>
      <c r="L62" s="22"/>
      <c r="M62" s="28"/>
      <c r="N62" s="170" t="s">
        <v>496</v>
      </c>
      <c r="O62" s="22"/>
      <c r="P62" s="22"/>
      <c r="Q62" s="22"/>
      <c r="R62" s="22"/>
      <c r="S62" s="22"/>
      <c r="T62" s="22"/>
      <c r="U62" s="22"/>
      <c r="V62" s="22" t="s">
        <v>398</v>
      </c>
      <c r="W62" s="22"/>
    </row>
    <row r="63" spans="1:23" s="35" customFormat="1">
      <c r="A63" s="176">
        <v>58</v>
      </c>
      <c r="B63" s="172">
        <v>622</v>
      </c>
      <c r="C63" s="33" t="s">
        <v>269</v>
      </c>
      <c r="D63" s="40" t="s">
        <v>17</v>
      </c>
      <c r="E63" s="33">
        <v>2049</v>
      </c>
      <c r="F63" s="40" t="s">
        <v>18</v>
      </c>
      <c r="G63" s="33">
        <v>316</v>
      </c>
      <c r="H63" s="40" t="s">
        <v>17</v>
      </c>
      <c r="I63" s="33">
        <v>2049</v>
      </c>
      <c r="J63" s="40" t="s">
        <v>18</v>
      </c>
      <c r="K63" s="33">
        <v>200</v>
      </c>
      <c r="L63" s="33"/>
      <c r="M63" s="39"/>
      <c r="N63" s="39" t="s">
        <v>496</v>
      </c>
      <c r="O63" s="33"/>
      <c r="P63" s="33" t="s">
        <v>27</v>
      </c>
      <c r="Q63" s="33">
        <v>7</v>
      </c>
      <c r="R63" s="33">
        <v>5.5</v>
      </c>
      <c r="S63" s="33" t="s">
        <v>30</v>
      </c>
      <c r="T63" s="33"/>
      <c r="U63" s="33"/>
      <c r="V63" s="33" t="s">
        <v>397</v>
      </c>
      <c r="W63" s="33"/>
    </row>
    <row r="64" spans="1:23">
      <c r="A64" s="176">
        <v>59</v>
      </c>
      <c r="B64" s="150">
        <v>612</v>
      </c>
      <c r="C64" s="22" t="s">
        <v>365</v>
      </c>
      <c r="D64" s="26" t="s">
        <v>17</v>
      </c>
      <c r="E64" s="26">
        <v>2049</v>
      </c>
      <c r="F64" s="26" t="s">
        <v>18</v>
      </c>
      <c r="G64" s="26">
        <v>580</v>
      </c>
      <c r="H64" s="22"/>
      <c r="I64" s="22"/>
      <c r="J64" s="22"/>
      <c r="K64" s="22"/>
      <c r="L64" s="22"/>
      <c r="M64" s="28"/>
      <c r="N64" s="170" t="s">
        <v>496</v>
      </c>
      <c r="O64" s="22"/>
      <c r="P64" s="22"/>
      <c r="Q64" s="22"/>
      <c r="R64" s="22"/>
      <c r="S64" s="22"/>
      <c r="T64" s="22"/>
      <c r="U64" s="22"/>
      <c r="V64" s="22" t="s">
        <v>397</v>
      </c>
      <c r="W64" s="22"/>
    </row>
    <row r="65" spans="1:23">
      <c r="A65" s="176">
        <v>60</v>
      </c>
      <c r="B65" s="32">
        <v>602</v>
      </c>
      <c r="C65" s="22" t="s">
        <v>47</v>
      </c>
      <c r="D65" s="26" t="s">
        <v>17</v>
      </c>
      <c r="E65" s="26">
        <v>2049</v>
      </c>
      <c r="F65" s="26" t="s">
        <v>18</v>
      </c>
      <c r="G65" s="26">
        <v>920</v>
      </c>
      <c r="H65" s="22"/>
      <c r="I65" s="22"/>
      <c r="J65" s="22"/>
      <c r="K65" s="22"/>
      <c r="L65" s="28"/>
      <c r="M65" s="22"/>
      <c r="N65" s="57" t="s">
        <v>488</v>
      </c>
      <c r="O65" s="22"/>
      <c r="P65" s="22" t="s">
        <v>27</v>
      </c>
      <c r="Q65" s="22">
        <v>0.5</v>
      </c>
      <c r="R65" s="22">
        <v>0.5</v>
      </c>
      <c r="S65" s="22" t="s">
        <v>26</v>
      </c>
      <c r="T65" s="22"/>
      <c r="U65" s="22"/>
      <c r="V65" s="26" t="s">
        <v>922</v>
      </c>
      <c r="W65" s="22"/>
    </row>
    <row r="66" spans="1:23">
      <c r="A66" s="176">
        <v>61</v>
      </c>
      <c r="B66" s="32">
        <v>582</v>
      </c>
      <c r="C66" s="26" t="s">
        <v>925</v>
      </c>
      <c r="D66" s="26" t="s">
        <v>17</v>
      </c>
      <c r="E66" s="22">
        <v>2050</v>
      </c>
      <c r="F66" s="26" t="s">
        <v>18</v>
      </c>
      <c r="G66" s="22">
        <v>163</v>
      </c>
      <c r="H66" s="22" t="s">
        <v>17</v>
      </c>
      <c r="I66" s="22">
        <v>2045</v>
      </c>
      <c r="J66" s="22" t="s">
        <v>18</v>
      </c>
      <c r="K66" s="22">
        <v>0</v>
      </c>
      <c r="L66" s="170"/>
      <c r="M66" s="22"/>
      <c r="N66" s="57" t="s">
        <v>488</v>
      </c>
      <c r="O66" s="22"/>
      <c r="P66" s="22"/>
      <c r="Q66" s="22"/>
      <c r="R66" s="22"/>
      <c r="S66" s="22"/>
      <c r="T66" s="22"/>
      <c r="U66" s="22"/>
      <c r="V66" s="22" t="s">
        <v>397</v>
      </c>
      <c r="W66" s="22"/>
    </row>
    <row r="67" spans="1:23">
      <c r="A67" s="176">
        <v>62</v>
      </c>
      <c r="B67" s="32">
        <v>572</v>
      </c>
      <c r="C67" s="26" t="s">
        <v>901</v>
      </c>
      <c r="D67" s="26" t="s">
        <v>17</v>
      </c>
      <c r="E67" s="26">
        <v>2050</v>
      </c>
      <c r="F67" s="26" t="s">
        <v>18</v>
      </c>
      <c r="G67" s="26">
        <v>285</v>
      </c>
      <c r="H67" s="22"/>
      <c r="I67" s="22"/>
      <c r="J67" s="22"/>
      <c r="K67" s="22"/>
      <c r="L67" s="22"/>
      <c r="M67" s="28"/>
      <c r="N67" s="170" t="s">
        <v>496</v>
      </c>
      <c r="O67" s="22"/>
      <c r="P67" s="22"/>
      <c r="Q67" s="22"/>
      <c r="R67" s="22"/>
      <c r="S67" s="22"/>
      <c r="T67" s="22"/>
      <c r="U67" s="22"/>
      <c r="V67" s="22" t="s">
        <v>397</v>
      </c>
      <c r="W67" s="22"/>
    </row>
    <row r="68" spans="1:23">
      <c r="A68" s="176">
        <v>63</v>
      </c>
      <c r="B68" s="32">
        <v>562</v>
      </c>
      <c r="C68" s="22" t="s">
        <v>364</v>
      </c>
      <c r="D68" s="26" t="s">
        <v>17</v>
      </c>
      <c r="E68" s="26">
        <v>2050</v>
      </c>
      <c r="F68" s="26" t="s">
        <v>18</v>
      </c>
      <c r="G68" s="26">
        <v>375</v>
      </c>
      <c r="H68" s="22"/>
      <c r="I68" s="22"/>
      <c r="J68" s="22"/>
      <c r="K68" s="22"/>
      <c r="L68" s="28"/>
      <c r="M68" s="22"/>
      <c r="N68" s="57" t="s">
        <v>488</v>
      </c>
      <c r="O68" s="22"/>
      <c r="P68" s="22"/>
      <c r="Q68" s="22"/>
      <c r="R68" s="22"/>
      <c r="S68" s="26" t="s">
        <v>882</v>
      </c>
      <c r="T68" s="22"/>
      <c r="U68" s="22"/>
      <c r="V68" s="26" t="s">
        <v>922</v>
      </c>
      <c r="W68" s="22"/>
    </row>
    <row r="69" spans="1:23">
      <c r="A69" s="176">
        <v>64</v>
      </c>
      <c r="B69" s="169">
        <v>552</v>
      </c>
      <c r="C69" s="22" t="s">
        <v>46</v>
      </c>
      <c r="D69" s="26" t="s">
        <v>17</v>
      </c>
      <c r="E69" s="26">
        <v>2050</v>
      </c>
      <c r="F69" s="26" t="s">
        <v>18</v>
      </c>
      <c r="G69" s="26">
        <v>830</v>
      </c>
      <c r="H69" s="22"/>
      <c r="I69" s="22"/>
      <c r="J69" s="22"/>
      <c r="K69" s="22"/>
      <c r="L69" s="28"/>
      <c r="M69" s="22"/>
      <c r="N69" s="57" t="s">
        <v>488</v>
      </c>
      <c r="O69" s="22"/>
      <c r="P69" s="22" t="s">
        <v>27</v>
      </c>
      <c r="Q69" s="22">
        <v>1.5</v>
      </c>
      <c r="R69" s="22">
        <v>1.5</v>
      </c>
      <c r="S69" s="22" t="s">
        <v>26</v>
      </c>
      <c r="T69" s="22"/>
      <c r="U69" s="22"/>
      <c r="V69" s="26" t="s">
        <v>922</v>
      </c>
      <c r="W69" s="22"/>
    </row>
    <row r="70" spans="1:23">
      <c r="A70" s="176">
        <v>65</v>
      </c>
      <c r="B70" s="169">
        <v>552</v>
      </c>
      <c r="C70" s="22" t="s">
        <v>46</v>
      </c>
      <c r="D70" s="26" t="s">
        <v>17</v>
      </c>
      <c r="E70" s="26">
        <v>2050</v>
      </c>
      <c r="F70" s="26" t="s">
        <v>18</v>
      </c>
      <c r="G70" s="26">
        <v>830</v>
      </c>
      <c r="H70" s="22"/>
      <c r="I70" s="22"/>
      <c r="J70" s="22"/>
      <c r="K70" s="22"/>
      <c r="L70" s="22"/>
      <c r="M70" s="28"/>
      <c r="N70" s="170" t="s">
        <v>496</v>
      </c>
      <c r="O70" s="22"/>
      <c r="P70" s="22" t="s">
        <v>27</v>
      </c>
      <c r="Q70" s="22">
        <v>1.5</v>
      </c>
      <c r="R70" s="22">
        <v>1.5</v>
      </c>
      <c r="S70" s="22" t="s">
        <v>26</v>
      </c>
      <c r="T70" s="22"/>
      <c r="U70" s="22"/>
      <c r="V70" s="22" t="s">
        <v>397</v>
      </c>
      <c r="W70" s="22"/>
    </row>
    <row r="71" spans="1:23">
      <c r="A71" s="176">
        <v>66</v>
      </c>
      <c r="B71" s="32">
        <v>542</v>
      </c>
      <c r="C71" s="22" t="s">
        <v>363</v>
      </c>
      <c r="D71" s="26" t="s">
        <v>17</v>
      </c>
      <c r="E71" s="22">
        <v>2050</v>
      </c>
      <c r="F71" s="22" t="s">
        <v>18</v>
      </c>
      <c r="G71" s="22">
        <v>918</v>
      </c>
      <c r="H71" s="22" t="s">
        <v>17</v>
      </c>
      <c r="I71" s="22">
        <v>2050</v>
      </c>
      <c r="J71" s="22" t="s">
        <v>18</v>
      </c>
      <c r="K71" s="22">
        <v>794.17</v>
      </c>
      <c r="L71" s="22"/>
      <c r="M71" s="22"/>
      <c r="N71" s="22"/>
      <c r="O71" s="22"/>
      <c r="P71" s="22"/>
      <c r="Q71" s="22"/>
      <c r="R71" s="22"/>
      <c r="S71" s="26" t="s">
        <v>525</v>
      </c>
      <c r="T71" s="22"/>
      <c r="U71" s="22"/>
      <c r="V71" s="22" t="s">
        <v>397</v>
      </c>
      <c r="W71" s="22"/>
    </row>
    <row r="72" spans="1:23">
      <c r="A72" s="176">
        <v>67</v>
      </c>
      <c r="B72" s="32">
        <v>532</v>
      </c>
      <c r="C72" s="22" t="s">
        <v>46</v>
      </c>
      <c r="D72" s="26" t="s">
        <v>17</v>
      </c>
      <c r="E72" s="26">
        <v>2050</v>
      </c>
      <c r="F72" s="26" t="s">
        <v>18</v>
      </c>
      <c r="G72" s="26">
        <v>955</v>
      </c>
      <c r="H72" s="22"/>
      <c r="I72" s="22"/>
      <c r="J72" s="22"/>
      <c r="K72" s="22"/>
      <c r="L72" s="28"/>
      <c r="M72" s="22"/>
      <c r="N72" s="57" t="s">
        <v>488</v>
      </c>
      <c r="O72" s="22"/>
      <c r="P72" s="22" t="s">
        <v>27</v>
      </c>
      <c r="Q72" s="22">
        <v>1</v>
      </c>
      <c r="R72" s="22">
        <v>1</v>
      </c>
      <c r="S72" s="22" t="s">
        <v>221</v>
      </c>
      <c r="T72" s="22"/>
      <c r="U72" s="22"/>
      <c r="V72" s="26" t="s">
        <v>922</v>
      </c>
      <c r="W72" s="22"/>
    </row>
    <row r="73" spans="1:23">
      <c r="A73" s="176">
        <v>68</v>
      </c>
      <c r="B73" s="150">
        <v>522</v>
      </c>
      <c r="C73" s="22" t="s">
        <v>362</v>
      </c>
      <c r="D73" s="26" t="s">
        <v>17</v>
      </c>
      <c r="E73" s="26">
        <v>2050</v>
      </c>
      <c r="F73" s="26" t="s">
        <v>18</v>
      </c>
      <c r="G73" s="26">
        <v>990</v>
      </c>
      <c r="H73" s="22"/>
      <c r="I73" s="22"/>
      <c r="J73" s="22"/>
      <c r="K73" s="22"/>
      <c r="L73" s="22"/>
      <c r="M73" s="28"/>
      <c r="N73" s="170" t="s">
        <v>496</v>
      </c>
      <c r="O73" s="22"/>
      <c r="P73" s="22" t="s">
        <v>27</v>
      </c>
      <c r="Q73" s="22">
        <v>1.5</v>
      </c>
      <c r="R73" s="22">
        <v>1.5</v>
      </c>
      <c r="S73" s="22" t="s">
        <v>26</v>
      </c>
      <c r="T73" s="22"/>
      <c r="U73" s="22"/>
      <c r="V73" s="22" t="s">
        <v>397</v>
      </c>
      <c r="W73" s="22"/>
    </row>
    <row r="74" spans="1:23" s="130" customFormat="1">
      <c r="A74" s="176">
        <v>69</v>
      </c>
      <c r="B74" s="173">
        <v>512</v>
      </c>
      <c r="C74" s="144" t="s">
        <v>361</v>
      </c>
      <c r="D74" s="145" t="s">
        <v>17</v>
      </c>
      <c r="E74" s="144">
        <v>2051</v>
      </c>
      <c r="F74" s="145" t="s">
        <v>18</v>
      </c>
      <c r="G74" s="144">
        <v>155</v>
      </c>
      <c r="H74" s="145" t="s">
        <v>17</v>
      </c>
      <c r="I74" s="144">
        <v>2051</v>
      </c>
      <c r="J74" s="145" t="s">
        <v>18</v>
      </c>
      <c r="K74" s="144">
        <v>50</v>
      </c>
      <c r="L74" s="129"/>
      <c r="M74" s="144"/>
      <c r="N74" s="145" t="s">
        <v>488</v>
      </c>
      <c r="O74" s="144"/>
      <c r="P74" s="144" t="s">
        <v>27</v>
      </c>
      <c r="Q74" s="144">
        <v>1.5</v>
      </c>
      <c r="R74" s="144">
        <v>1.5</v>
      </c>
      <c r="S74" s="144" t="s">
        <v>26</v>
      </c>
      <c r="T74" s="144"/>
      <c r="U74" s="144"/>
      <c r="V74" s="26" t="s">
        <v>922</v>
      </c>
      <c r="W74" s="144"/>
    </row>
    <row r="75" spans="1:23" s="130" customFormat="1">
      <c r="A75" s="176">
        <v>70</v>
      </c>
      <c r="B75" s="173">
        <v>492</v>
      </c>
      <c r="C75" s="144" t="s">
        <v>360</v>
      </c>
      <c r="D75" s="145" t="s">
        <v>17</v>
      </c>
      <c r="E75" s="145">
        <v>2051</v>
      </c>
      <c r="F75" s="145" t="s">
        <v>18</v>
      </c>
      <c r="G75" s="145">
        <v>565</v>
      </c>
      <c r="H75" s="144"/>
      <c r="I75" s="144"/>
      <c r="J75" s="144"/>
      <c r="K75" s="144"/>
      <c r="L75" s="144"/>
      <c r="M75" s="129"/>
      <c r="N75" s="129" t="s">
        <v>496</v>
      </c>
      <c r="O75" s="144"/>
      <c r="P75" s="144"/>
      <c r="Q75" s="144"/>
      <c r="R75" s="144"/>
      <c r="S75" s="145" t="s">
        <v>882</v>
      </c>
      <c r="T75" s="144"/>
      <c r="U75" s="144"/>
      <c r="V75" s="144" t="s">
        <v>397</v>
      </c>
      <c r="W75" s="145" t="s">
        <v>931</v>
      </c>
    </row>
    <row r="76" spans="1:23">
      <c r="A76" s="176">
        <v>71</v>
      </c>
      <c r="B76" s="32">
        <v>482</v>
      </c>
      <c r="C76" s="22" t="s">
        <v>359</v>
      </c>
      <c r="D76" s="26" t="s">
        <v>17</v>
      </c>
      <c r="E76" s="26">
        <v>2052</v>
      </c>
      <c r="F76" s="26" t="s">
        <v>18</v>
      </c>
      <c r="G76" s="26">
        <v>375</v>
      </c>
      <c r="H76" s="22"/>
      <c r="I76" s="22"/>
      <c r="J76" s="22"/>
      <c r="K76" s="22"/>
      <c r="L76" s="28"/>
      <c r="M76" s="22"/>
      <c r="N76" s="57" t="s">
        <v>488</v>
      </c>
      <c r="O76" s="22"/>
      <c r="P76" s="22"/>
      <c r="Q76" s="22"/>
      <c r="R76" s="22"/>
      <c r="S76" s="26" t="s">
        <v>882</v>
      </c>
      <c r="T76" s="22"/>
      <c r="U76" s="22"/>
      <c r="V76" s="26" t="s">
        <v>922</v>
      </c>
      <c r="W76" s="22"/>
    </row>
    <row r="77" spans="1:23">
      <c r="A77" s="176">
        <v>72</v>
      </c>
      <c r="B77" s="169">
        <v>452</v>
      </c>
      <c r="C77" s="22" t="s">
        <v>358</v>
      </c>
      <c r="D77" s="26" t="s">
        <v>17</v>
      </c>
      <c r="E77" s="26">
        <v>2052</v>
      </c>
      <c r="F77" s="26" t="s">
        <v>18</v>
      </c>
      <c r="G77" s="26">
        <v>940</v>
      </c>
      <c r="H77" s="22"/>
      <c r="I77" s="22"/>
      <c r="J77" s="22"/>
      <c r="K77" s="22"/>
      <c r="L77" s="22"/>
      <c r="M77" s="170"/>
      <c r="N77" s="170" t="s">
        <v>496</v>
      </c>
      <c r="O77" s="22"/>
      <c r="P77" s="22"/>
      <c r="Q77" s="22"/>
      <c r="R77" s="22"/>
      <c r="S77" s="22"/>
      <c r="T77" s="22"/>
      <c r="U77" s="22"/>
      <c r="V77" s="22" t="s">
        <v>397</v>
      </c>
      <c r="W77" s="22"/>
    </row>
    <row r="78" spans="1:23" s="130" customFormat="1">
      <c r="A78" s="176">
        <v>73</v>
      </c>
      <c r="B78" s="169">
        <v>452</v>
      </c>
      <c r="C78" s="145" t="s">
        <v>445</v>
      </c>
      <c r="D78" s="145" t="s">
        <v>17</v>
      </c>
      <c r="E78" s="144">
        <v>2052</v>
      </c>
      <c r="F78" s="145" t="s">
        <v>18</v>
      </c>
      <c r="G78" s="144">
        <v>984</v>
      </c>
      <c r="H78" s="145" t="s">
        <v>17</v>
      </c>
      <c r="I78" s="144">
        <v>2052</v>
      </c>
      <c r="J78" s="145" t="s">
        <v>18</v>
      </c>
      <c r="K78" s="144">
        <v>808</v>
      </c>
      <c r="L78" s="129"/>
      <c r="M78" s="144"/>
      <c r="N78" s="145" t="s">
        <v>488</v>
      </c>
      <c r="O78" s="144"/>
      <c r="P78" s="144" t="s">
        <v>27</v>
      </c>
      <c r="Q78" s="144">
        <v>5.5</v>
      </c>
      <c r="R78" s="144">
        <v>3.5</v>
      </c>
      <c r="S78" s="144" t="s">
        <v>30</v>
      </c>
      <c r="T78" s="144"/>
      <c r="U78" s="144"/>
      <c r="V78" s="26" t="s">
        <v>922</v>
      </c>
      <c r="W78" s="145" t="s">
        <v>932</v>
      </c>
    </row>
    <row r="79" spans="1:23">
      <c r="A79" s="176">
        <v>74</v>
      </c>
      <c r="B79" s="169">
        <v>452</v>
      </c>
      <c r="C79" s="26" t="s">
        <v>902</v>
      </c>
      <c r="D79" s="26" t="s">
        <v>17</v>
      </c>
      <c r="E79" s="26">
        <v>2052</v>
      </c>
      <c r="F79" s="26" t="s">
        <v>18</v>
      </c>
      <c r="G79" s="26">
        <v>984</v>
      </c>
      <c r="H79" s="22"/>
      <c r="I79" s="22"/>
      <c r="J79" s="22"/>
      <c r="K79" s="22"/>
      <c r="L79" s="22"/>
      <c r="M79" s="28"/>
      <c r="N79" s="170" t="s">
        <v>496</v>
      </c>
      <c r="O79" s="22"/>
      <c r="P79" s="22" t="s">
        <v>27</v>
      </c>
      <c r="Q79" s="22">
        <v>9</v>
      </c>
      <c r="R79" s="22">
        <v>7</v>
      </c>
      <c r="S79" s="22" t="s">
        <v>30</v>
      </c>
      <c r="T79" s="22"/>
      <c r="U79" s="22"/>
      <c r="V79" s="22" t="s">
        <v>397</v>
      </c>
      <c r="W79" s="22"/>
    </row>
    <row r="80" spans="1:23">
      <c r="A80" s="176">
        <v>75</v>
      </c>
      <c r="B80" s="150">
        <v>442</v>
      </c>
      <c r="C80" s="22" t="s">
        <v>357</v>
      </c>
      <c r="D80" s="26" t="s">
        <v>17</v>
      </c>
      <c r="E80" s="26">
        <v>2053</v>
      </c>
      <c r="F80" s="26" t="s">
        <v>18</v>
      </c>
      <c r="G80" s="26">
        <v>118</v>
      </c>
      <c r="H80" s="22"/>
      <c r="I80" s="22"/>
      <c r="J80" s="22"/>
      <c r="K80" s="22"/>
      <c r="L80" s="28"/>
      <c r="M80" s="22"/>
      <c r="N80" s="57" t="s">
        <v>488</v>
      </c>
      <c r="O80" s="22"/>
      <c r="P80" s="22"/>
      <c r="Q80" s="22"/>
      <c r="R80" s="22"/>
      <c r="S80" s="22"/>
      <c r="T80" s="22"/>
      <c r="U80" s="22"/>
      <c r="V80" s="26" t="s">
        <v>922</v>
      </c>
      <c r="W80" s="22"/>
    </row>
    <row r="81" spans="1:23">
      <c r="A81" s="176">
        <v>76</v>
      </c>
      <c r="B81" s="32">
        <v>432</v>
      </c>
      <c r="C81" s="22" t="s">
        <v>356</v>
      </c>
      <c r="D81" s="26" t="s">
        <v>17</v>
      </c>
      <c r="E81" s="26">
        <v>2053</v>
      </c>
      <c r="F81" s="26" t="s">
        <v>18</v>
      </c>
      <c r="G81" s="26">
        <v>308</v>
      </c>
      <c r="H81" s="22"/>
      <c r="I81" s="22"/>
      <c r="J81" s="22"/>
      <c r="K81" s="22"/>
      <c r="L81" s="28"/>
      <c r="M81" s="22"/>
      <c r="N81" s="57" t="s">
        <v>488</v>
      </c>
      <c r="O81" s="22"/>
      <c r="P81" s="22"/>
      <c r="Q81" s="22"/>
      <c r="R81" s="22"/>
      <c r="S81" s="26" t="s">
        <v>882</v>
      </c>
      <c r="T81" s="22"/>
      <c r="U81" s="22"/>
      <c r="V81" s="26" t="s">
        <v>922</v>
      </c>
      <c r="W81" s="22"/>
    </row>
    <row r="82" spans="1:23" s="35" customFormat="1">
      <c r="A82" s="176">
        <v>77</v>
      </c>
      <c r="B82" s="172">
        <v>422</v>
      </c>
      <c r="C82" s="40" t="s">
        <v>446</v>
      </c>
      <c r="D82" s="40" t="s">
        <v>17</v>
      </c>
      <c r="E82" s="33">
        <v>2053</v>
      </c>
      <c r="F82" s="40" t="s">
        <v>18</v>
      </c>
      <c r="G82" s="33">
        <v>364</v>
      </c>
      <c r="H82" s="40" t="s">
        <v>17</v>
      </c>
      <c r="I82" s="33">
        <v>2053</v>
      </c>
      <c r="J82" s="40" t="s">
        <v>18</v>
      </c>
      <c r="K82" s="33">
        <v>60</v>
      </c>
      <c r="L82" s="39"/>
      <c r="M82" s="33"/>
      <c r="N82" s="40" t="s">
        <v>488</v>
      </c>
      <c r="O82" s="33"/>
      <c r="P82" s="33" t="s">
        <v>27</v>
      </c>
      <c r="Q82" s="33">
        <v>5.5</v>
      </c>
      <c r="R82" s="33">
        <v>3.5</v>
      </c>
      <c r="S82" s="33" t="s">
        <v>30</v>
      </c>
      <c r="T82" s="33"/>
      <c r="U82" s="33"/>
      <c r="V82" s="26" t="s">
        <v>922</v>
      </c>
      <c r="W82" s="33"/>
    </row>
    <row r="83" spans="1:23">
      <c r="A83" s="176">
        <v>78</v>
      </c>
      <c r="B83" s="32">
        <v>412</v>
      </c>
      <c r="C83" s="22" t="s">
        <v>354</v>
      </c>
      <c r="D83" s="26" t="s">
        <v>17</v>
      </c>
      <c r="E83" s="26">
        <v>2053</v>
      </c>
      <c r="F83" s="26" t="s">
        <v>18</v>
      </c>
      <c r="G83" s="26">
        <v>433</v>
      </c>
      <c r="H83" s="22"/>
      <c r="I83" s="22"/>
      <c r="J83" s="22"/>
      <c r="K83" s="22"/>
      <c r="L83" s="28"/>
      <c r="M83" s="22"/>
      <c r="N83" s="57" t="s">
        <v>488</v>
      </c>
      <c r="O83" s="22"/>
      <c r="P83" s="22"/>
      <c r="Q83" s="22"/>
      <c r="R83" s="22"/>
      <c r="S83" s="22"/>
      <c r="T83" s="22"/>
      <c r="U83" s="22"/>
      <c r="V83" s="26" t="s">
        <v>922</v>
      </c>
      <c r="W83" s="22"/>
    </row>
    <row r="84" spans="1:23">
      <c r="A84" s="176">
        <v>79</v>
      </c>
      <c r="B84" s="32">
        <v>402</v>
      </c>
      <c r="C84" s="22" t="s">
        <v>46</v>
      </c>
      <c r="D84" s="26" t="s">
        <v>17</v>
      </c>
      <c r="E84" s="26">
        <v>2053</v>
      </c>
      <c r="F84" s="26" t="s">
        <v>18</v>
      </c>
      <c r="G84" s="26">
        <v>555</v>
      </c>
      <c r="H84" s="22"/>
      <c r="I84" s="22"/>
      <c r="J84" s="22"/>
      <c r="K84" s="22"/>
      <c r="L84" s="28"/>
      <c r="M84" s="22"/>
      <c r="N84" s="57" t="s">
        <v>488</v>
      </c>
      <c r="O84" s="22"/>
      <c r="P84" s="22" t="s">
        <v>27</v>
      </c>
      <c r="Q84" s="22">
        <v>4.5</v>
      </c>
      <c r="R84" s="22">
        <v>2.5</v>
      </c>
      <c r="S84" s="22" t="s">
        <v>26</v>
      </c>
      <c r="T84" s="22"/>
      <c r="U84" s="22"/>
      <c r="V84" s="26" t="s">
        <v>922</v>
      </c>
      <c r="W84" s="22"/>
    </row>
    <row r="85" spans="1:23">
      <c r="A85" s="176">
        <v>80</v>
      </c>
      <c r="B85" s="150">
        <v>392</v>
      </c>
      <c r="C85" s="22" t="s">
        <v>46</v>
      </c>
      <c r="D85" s="26" t="s">
        <v>17</v>
      </c>
      <c r="E85" s="26">
        <v>2053</v>
      </c>
      <c r="F85" s="26" t="s">
        <v>18</v>
      </c>
      <c r="G85" s="26">
        <v>600</v>
      </c>
      <c r="H85" s="22"/>
      <c r="I85" s="22"/>
      <c r="J85" s="22"/>
      <c r="K85" s="22"/>
      <c r="L85" s="22"/>
      <c r="M85" s="28"/>
      <c r="N85" s="170" t="s">
        <v>496</v>
      </c>
      <c r="O85" s="22"/>
      <c r="P85" s="22" t="s">
        <v>27</v>
      </c>
      <c r="Q85" s="22">
        <v>4.5</v>
      </c>
      <c r="R85" s="22">
        <v>2.5</v>
      </c>
      <c r="S85" s="22" t="s">
        <v>26</v>
      </c>
      <c r="T85" s="22"/>
      <c r="U85" s="22"/>
      <c r="V85" s="22" t="s">
        <v>397</v>
      </c>
      <c r="W85" s="22"/>
    </row>
    <row r="86" spans="1:23">
      <c r="A86" s="176">
        <v>81</v>
      </c>
      <c r="B86" s="32">
        <v>382</v>
      </c>
      <c r="C86" s="22" t="s">
        <v>355</v>
      </c>
      <c r="D86" s="26" t="s">
        <v>17</v>
      </c>
      <c r="E86" s="22">
        <v>2053</v>
      </c>
      <c r="F86" s="22" t="s">
        <v>18</v>
      </c>
      <c r="G86" s="22">
        <v>813</v>
      </c>
      <c r="H86" s="22" t="s">
        <v>17</v>
      </c>
      <c r="I86" s="22">
        <v>2053</v>
      </c>
      <c r="J86" s="22" t="s">
        <v>18</v>
      </c>
      <c r="K86" s="22">
        <v>691</v>
      </c>
      <c r="L86" s="22"/>
      <c r="M86" s="22"/>
      <c r="N86" s="22"/>
      <c r="O86" s="22"/>
      <c r="P86" s="22"/>
      <c r="Q86" s="22"/>
      <c r="R86" s="22"/>
      <c r="S86" s="26" t="s">
        <v>525</v>
      </c>
      <c r="T86" s="22"/>
      <c r="U86" s="22"/>
      <c r="V86" s="22" t="s">
        <v>397</v>
      </c>
      <c r="W86" s="22"/>
    </row>
    <row r="87" spans="1:23">
      <c r="A87" s="176">
        <v>82</v>
      </c>
      <c r="B87" s="169">
        <v>372</v>
      </c>
      <c r="C87" s="22" t="s">
        <v>46</v>
      </c>
      <c r="D87" s="26" t="s">
        <v>17</v>
      </c>
      <c r="E87" s="26">
        <v>2054</v>
      </c>
      <c r="F87" s="26" t="s">
        <v>18</v>
      </c>
      <c r="G87" s="26">
        <v>70</v>
      </c>
      <c r="H87" s="22"/>
      <c r="I87" s="22"/>
      <c r="J87" s="22"/>
      <c r="K87" s="22"/>
      <c r="L87" s="28"/>
      <c r="M87" s="22"/>
      <c r="N87" s="57" t="s">
        <v>488</v>
      </c>
      <c r="O87" s="22"/>
      <c r="P87" s="22" t="s">
        <v>27</v>
      </c>
      <c r="Q87" s="22">
        <v>2.5</v>
      </c>
      <c r="R87" s="22">
        <v>1.5</v>
      </c>
      <c r="S87" s="22" t="s">
        <v>26</v>
      </c>
      <c r="T87" s="22"/>
      <c r="U87" s="22"/>
      <c r="V87" s="26" t="s">
        <v>922</v>
      </c>
      <c r="W87" s="22"/>
    </row>
    <row r="88" spans="1:23" s="35" customFormat="1">
      <c r="A88" s="176">
        <v>83</v>
      </c>
      <c r="B88" s="169">
        <v>372</v>
      </c>
      <c r="C88" s="40" t="s">
        <v>447</v>
      </c>
      <c r="D88" s="40" t="s">
        <v>17</v>
      </c>
      <c r="E88" s="33">
        <v>2054</v>
      </c>
      <c r="F88" s="40" t="s">
        <v>18</v>
      </c>
      <c r="G88" s="33">
        <v>70</v>
      </c>
      <c r="H88" s="40" t="s">
        <v>17</v>
      </c>
      <c r="I88" s="33">
        <v>2053</v>
      </c>
      <c r="J88" s="40" t="s">
        <v>18</v>
      </c>
      <c r="K88" s="33">
        <v>753</v>
      </c>
      <c r="L88" s="33"/>
      <c r="M88" s="39"/>
      <c r="N88" s="39" t="s">
        <v>496</v>
      </c>
      <c r="O88" s="33"/>
      <c r="P88" s="33" t="s">
        <v>27</v>
      </c>
      <c r="Q88" s="33">
        <v>5.5</v>
      </c>
      <c r="R88" s="33">
        <v>3.5</v>
      </c>
      <c r="S88" s="33" t="s">
        <v>26</v>
      </c>
      <c r="T88" s="33"/>
      <c r="U88" s="33"/>
      <c r="V88" s="33" t="s">
        <v>397</v>
      </c>
      <c r="W88" s="33"/>
    </row>
    <row r="89" spans="1:23" s="35" customFormat="1">
      <c r="A89" s="176">
        <v>84</v>
      </c>
      <c r="B89" s="172">
        <v>362</v>
      </c>
      <c r="C89" s="40" t="s">
        <v>448</v>
      </c>
      <c r="D89" s="40" t="s">
        <v>17</v>
      </c>
      <c r="E89" s="33">
        <v>2054</v>
      </c>
      <c r="F89" s="40" t="s">
        <v>18</v>
      </c>
      <c r="G89" s="33">
        <v>223</v>
      </c>
      <c r="H89" s="40" t="s">
        <v>17</v>
      </c>
      <c r="I89" s="33">
        <v>2054</v>
      </c>
      <c r="J89" s="40" t="s">
        <v>18</v>
      </c>
      <c r="K89" s="33">
        <v>911</v>
      </c>
      <c r="L89" s="39"/>
      <c r="M89" s="33"/>
      <c r="N89" s="40" t="s">
        <v>488</v>
      </c>
      <c r="O89" s="33"/>
      <c r="P89" s="33" t="s">
        <v>27</v>
      </c>
      <c r="Q89" s="33">
        <v>5.5</v>
      </c>
      <c r="R89" s="33">
        <v>3.5</v>
      </c>
      <c r="S89" s="33" t="s">
        <v>30</v>
      </c>
      <c r="T89" s="33"/>
      <c r="U89" s="33"/>
      <c r="V89" s="26" t="s">
        <v>922</v>
      </c>
      <c r="W89" s="33"/>
    </row>
    <row r="90" spans="1:23">
      <c r="A90" s="176">
        <v>85</v>
      </c>
      <c r="B90" s="169">
        <v>352</v>
      </c>
      <c r="C90" s="22" t="s">
        <v>354</v>
      </c>
      <c r="D90" s="26" t="s">
        <v>17</v>
      </c>
      <c r="E90" s="26">
        <v>2054</v>
      </c>
      <c r="F90" s="26" t="s">
        <v>18</v>
      </c>
      <c r="G90" s="26">
        <v>265</v>
      </c>
      <c r="H90" s="22"/>
      <c r="I90" s="22"/>
      <c r="J90" s="22"/>
      <c r="K90" s="22"/>
      <c r="L90" s="28"/>
      <c r="M90" s="22"/>
      <c r="N90" s="26" t="s">
        <v>488</v>
      </c>
      <c r="O90" s="22"/>
      <c r="P90" s="22"/>
      <c r="Q90" s="22"/>
      <c r="R90" s="22"/>
      <c r="S90" s="22"/>
      <c r="T90" s="22"/>
      <c r="U90" s="22"/>
      <c r="V90" s="26" t="s">
        <v>922</v>
      </c>
      <c r="W90" s="22"/>
    </row>
    <row r="91" spans="1:23" s="35" customFormat="1">
      <c r="A91" s="176">
        <v>86</v>
      </c>
      <c r="B91" s="169">
        <v>352</v>
      </c>
      <c r="C91" s="40" t="s">
        <v>449</v>
      </c>
      <c r="D91" s="40" t="s">
        <v>17</v>
      </c>
      <c r="E91" s="40">
        <v>2054</v>
      </c>
      <c r="F91" s="40" t="s">
        <v>18</v>
      </c>
      <c r="G91" s="40">
        <v>265</v>
      </c>
      <c r="H91" s="33"/>
      <c r="I91" s="33"/>
      <c r="J91" s="33"/>
      <c r="K91" s="33"/>
      <c r="L91" s="33"/>
      <c r="M91" s="39"/>
      <c r="N91" s="39" t="s">
        <v>496</v>
      </c>
      <c r="O91" s="33"/>
      <c r="P91" s="33" t="s">
        <v>27</v>
      </c>
      <c r="Q91" s="33">
        <v>7</v>
      </c>
      <c r="R91" s="33">
        <v>5.5</v>
      </c>
      <c r="S91" s="33" t="s">
        <v>30</v>
      </c>
      <c r="T91" s="33"/>
      <c r="U91" s="33"/>
      <c r="V91" s="33" t="s">
        <v>397</v>
      </c>
      <c r="W91" s="33"/>
    </row>
    <row r="92" spans="1:23">
      <c r="A92" s="176">
        <v>87</v>
      </c>
      <c r="B92" s="32">
        <v>342</v>
      </c>
      <c r="C92" s="22" t="s">
        <v>305</v>
      </c>
      <c r="D92" s="26" t="s">
        <v>17</v>
      </c>
      <c r="E92" s="26">
        <v>2054</v>
      </c>
      <c r="F92" s="26" t="s">
        <v>18</v>
      </c>
      <c r="G92" s="26">
        <v>300</v>
      </c>
      <c r="H92" s="22"/>
      <c r="I92" s="22"/>
      <c r="J92" s="22"/>
      <c r="K92" s="22"/>
      <c r="L92" s="28"/>
      <c r="M92" s="22"/>
      <c r="N92" s="26" t="s">
        <v>488</v>
      </c>
      <c r="O92" s="22"/>
      <c r="P92" s="22"/>
      <c r="Q92" s="22"/>
      <c r="R92" s="22"/>
      <c r="S92" s="26" t="s">
        <v>882</v>
      </c>
      <c r="T92" s="22"/>
      <c r="U92" s="22"/>
      <c r="V92" s="26" t="s">
        <v>922</v>
      </c>
      <c r="W92" s="22"/>
    </row>
    <row r="93" spans="1:23">
      <c r="A93" s="176">
        <v>88</v>
      </c>
      <c r="B93" s="32">
        <v>332</v>
      </c>
      <c r="C93" s="22" t="s">
        <v>353</v>
      </c>
      <c r="D93" s="26" t="s">
        <v>17</v>
      </c>
      <c r="E93" s="26">
        <v>2054</v>
      </c>
      <c r="F93" s="26" t="s">
        <v>18</v>
      </c>
      <c r="G93" s="26">
        <v>548</v>
      </c>
      <c r="H93" s="22"/>
      <c r="I93" s="22"/>
      <c r="J93" s="22"/>
      <c r="K93" s="22"/>
      <c r="L93" s="28"/>
      <c r="M93" s="22"/>
      <c r="N93" s="26" t="s">
        <v>488</v>
      </c>
      <c r="O93" s="22"/>
      <c r="P93" s="22"/>
      <c r="Q93" s="22"/>
      <c r="R93" s="22"/>
      <c r="S93" s="22"/>
      <c r="T93" s="22"/>
      <c r="U93" s="22"/>
      <c r="V93" s="26" t="s">
        <v>922</v>
      </c>
      <c r="W93" s="22"/>
    </row>
    <row r="94" spans="1:23">
      <c r="A94" s="176">
        <v>89</v>
      </c>
      <c r="B94" s="32">
        <v>322</v>
      </c>
      <c r="C94" s="22" t="s">
        <v>47</v>
      </c>
      <c r="D94" s="26" t="s">
        <v>17</v>
      </c>
      <c r="E94" s="26">
        <v>2054</v>
      </c>
      <c r="F94" s="26" t="s">
        <v>18</v>
      </c>
      <c r="G94" s="26">
        <v>827</v>
      </c>
      <c r="H94" s="22"/>
      <c r="I94" s="22"/>
      <c r="J94" s="22"/>
      <c r="K94" s="22"/>
      <c r="L94" s="28"/>
      <c r="M94" s="22"/>
      <c r="N94" s="26" t="s">
        <v>488</v>
      </c>
      <c r="O94" s="22"/>
      <c r="P94" s="22" t="s">
        <v>27</v>
      </c>
      <c r="Q94" s="22">
        <v>1</v>
      </c>
      <c r="R94" s="22">
        <v>1</v>
      </c>
      <c r="S94" s="26" t="s">
        <v>26</v>
      </c>
      <c r="T94" s="22"/>
      <c r="U94" s="22"/>
      <c r="V94" s="26" t="s">
        <v>922</v>
      </c>
      <c r="W94" s="22"/>
    </row>
    <row r="95" spans="1:23">
      <c r="A95" s="176">
        <v>90</v>
      </c>
      <c r="B95" s="32">
        <v>312</v>
      </c>
      <c r="C95" s="22" t="s">
        <v>325</v>
      </c>
      <c r="D95" s="26" t="s">
        <v>17</v>
      </c>
      <c r="E95" s="26">
        <v>2055</v>
      </c>
      <c r="F95" s="26" t="s">
        <v>18</v>
      </c>
      <c r="G95" s="26">
        <v>0</v>
      </c>
      <c r="H95" s="22"/>
      <c r="I95" s="22"/>
      <c r="J95" s="22"/>
      <c r="K95" s="22"/>
      <c r="L95" s="22"/>
      <c r="M95" s="28"/>
      <c r="N95" s="170" t="s">
        <v>496</v>
      </c>
      <c r="O95" s="22"/>
      <c r="P95" s="22" t="s">
        <v>27</v>
      </c>
      <c r="Q95" s="22">
        <v>4.5</v>
      </c>
      <c r="R95" s="22">
        <v>2.5</v>
      </c>
      <c r="S95" s="26" t="s">
        <v>30</v>
      </c>
      <c r="T95" s="22"/>
      <c r="U95" s="22"/>
      <c r="V95" s="22" t="s">
        <v>397</v>
      </c>
      <c r="W95" s="22"/>
    </row>
    <row r="96" spans="1:23">
      <c r="A96" s="176">
        <v>91</v>
      </c>
      <c r="B96" s="32">
        <v>302</v>
      </c>
      <c r="C96" s="22" t="s">
        <v>325</v>
      </c>
      <c r="D96" s="26" t="s">
        <v>17</v>
      </c>
      <c r="E96" s="26">
        <v>2055</v>
      </c>
      <c r="F96" s="26" t="s">
        <v>18</v>
      </c>
      <c r="G96" s="26">
        <v>80</v>
      </c>
      <c r="H96" s="22"/>
      <c r="I96" s="22"/>
      <c r="J96" s="22"/>
      <c r="K96" s="22"/>
      <c r="L96" s="28"/>
      <c r="M96" s="22"/>
      <c r="N96" s="26" t="s">
        <v>488</v>
      </c>
      <c r="O96" s="22"/>
      <c r="P96" s="22" t="s">
        <v>27</v>
      </c>
      <c r="Q96" s="22">
        <v>3.5</v>
      </c>
      <c r="R96" s="22">
        <v>1.5</v>
      </c>
      <c r="S96" s="22" t="s">
        <v>26</v>
      </c>
      <c r="T96" s="22"/>
      <c r="U96" s="22"/>
      <c r="V96" s="26" t="s">
        <v>922</v>
      </c>
      <c r="W96" s="22"/>
    </row>
    <row r="97" spans="1:23">
      <c r="A97" s="176">
        <v>92</v>
      </c>
      <c r="B97" s="32">
        <v>292</v>
      </c>
      <c r="C97" s="22" t="s">
        <v>352</v>
      </c>
      <c r="D97" s="26" t="s">
        <v>17</v>
      </c>
      <c r="E97" s="22">
        <v>2055</v>
      </c>
      <c r="F97" s="22" t="s">
        <v>18</v>
      </c>
      <c r="G97" s="22">
        <v>161</v>
      </c>
      <c r="H97" s="22" t="s">
        <v>17</v>
      </c>
      <c r="I97" s="22">
        <v>2055</v>
      </c>
      <c r="J97" s="22" t="s">
        <v>18</v>
      </c>
      <c r="K97" s="22">
        <v>0.27</v>
      </c>
      <c r="L97" s="22"/>
      <c r="M97" s="22"/>
      <c r="N97" s="22"/>
      <c r="O97" s="22"/>
      <c r="P97" s="22"/>
      <c r="Q97" s="22"/>
      <c r="R97" s="22"/>
      <c r="S97" s="26" t="s">
        <v>525</v>
      </c>
      <c r="T97" s="22"/>
      <c r="U97" s="22"/>
      <c r="V97" s="22" t="s">
        <v>397</v>
      </c>
      <c r="W97" s="22"/>
    </row>
    <row r="98" spans="1:23">
      <c r="A98" s="176">
        <v>93</v>
      </c>
      <c r="B98" s="150">
        <v>282</v>
      </c>
      <c r="C98" s="22" t="s">
        <v>46</v>
      </c>
      <c r="D98" s="26" t="s">
        <v>17</v>
      </c>
      <c r="E98" s="26">
        <v>2055</v>
      </c>
      <c r="F98" s="26" t="s">
        <v>18</v>
      </c>
      <c r="G98" s="26">
        <v>405</v>
      </c>
      <c r="H98" s="22"/>
      <c r="I98" s="22"/>
      <c r="J98" s="22"/>
      <c r="K98" s="22"/>
      <c r="L98" s="22"/>
      <c r="M98" s="28"/>
      <c r="N98" s="170" t="s">
        <v>496</v>
      </c>
      <c r="O98" s="22"/>
      <c r="P98" s="22" t="s">
        <v>27</v>
      </c>
      <c r="Q98" s="22">
        <v>3</v>
      </c>
      <c r="R98" s="22">
        <v>2</v>
      </c>
      <c r="S98" s="22" t="s">
        <v>221</v>
      </c>
      <c r="T98" s="22"/>
      <c r="U98" s="22"/>
      <c r="V98" s="26" t="s">
        <v>393</v>
      </c>
      <c r="W98" s="22"/>
    </row>
    <row r="99" spans="1:23">
      <c r="A99" s="176">
        <v>94</v>
      </c>
      <c r="B99" s="169">
        <v>272</v>
      </c>
      <c r="C99" s="22" t="s">
        <v>47</v>
      </c>
      <c r="D99" s="26" t="s">
        <v>17</v>
      </c>
      <c r="E99" s="26">
        <v>2055</v>
      </c>
      <c r="F99" s="26" t="s">
        <v>18</v>
      </c>
      <c r="G99" s="26">
        <v>540</v>
      </c>
      <c r="H99" s="22"/>
      <c r="I99" s="22"/>
      <c r="J99" s="22"/>
      <c r="K99" s="22"/>
      <c r="L99" s="22"/>
      <c r="M99" s="28"/>
      <c r="N99" s="170" t="s">
        <v>496</v>
      </c>
      <c r="O99" s="22"/>
      <c r="P99" s="22" t="s">
        <v>27</v>
      </c>
      <c r="Q99" s="22">
        <v>3</v>
      </c>
      <c r="R99" s="22">
        <v>2</v>
      </c>
      <c r="S99" s="22" t="s">
        <v>48</v>
      </c>
      <c r="T99" s="22"/>
      <c r="U99" s="22"/>
      <c r="V99" s="22" t="s">
        <v>397</v>
      </c>
      <c r="W99" s="22"/>
    </row>
    <row r="100" spans="1:23">
      <c r="A100" s="176">
        <v>95</v>
      </c>
      <c r="B100" s="169">
        <v>272</v>
      </c>
      <c r="C100" s="22" t="s">
        <v>47</v>
      </c>
      <c r="D100" s="26" t="s">
        <v>17</v>
      </c>
      <c r="E100" s="26">
        <v>2055</v>
      </c>
      <c r="F100" s="26" t="s">
        <v>18</v>
      </c>
      <c r="G100" s="26">
        <v>540</v>
      </c>
      <c r="H100" s="22"/>
      <c r="I100" s="22"/>
      <c r="J100" s="22"/>
      <c r="K100" s="22"/>
      <c r="L100" s="28"/>
      <c r="M100" s="22"/>
      <c r="N100" s="57" t="s">
        <v>488</v>
      </c>
      <c r="O100" s="22"/>
      <c r="P100" s="22" t="s">
        <v>27</v>
      </c>
      <c r="Q100" s="22">
        <v>3</v>
      </c>
      <c r="R100" s="22">
        <v>1.5</v>
      </c>
      <c r="S100" s="22" t="s">
        <v>48</v>
      </c>
      <c r="T100" s="22"/>
      <c r="U100" s="22"/>
      <c r="V100" s="26" t="s">
        <v>393</v>
      </c>
      <c r="W100" s="22"/>
    </row>
    <row r="101" spans="1:23">
      <c r="A101" s="176">
        <v>96</v>
      </c>
      <c r="B101" s="169">
        <v>252</v>
      </c>
      <c r="C101" s="22" t="s">
        <v>351</v>
      </c>
      <c r="D101" s="26" t="s">
        <v>17</v>
      </c>
      <c r="E101" s="26">
        <v>2055</v>
      </c>
      <c r="F101" s="26" t="s">
        <v>18</v>
      </c>
      <c r="G101" s="26">
        <v>975</v>
      </c>
      <c r="H101" s="22"/>
      <c r="I101" s="22"/>
      <c r="J101" s="22"/>
      <c r="K101" s="22"/>
      <c r="L101" s="28"/>
      <c r="M101" s="22"/>
      <c r="N101" s="57" t="s">
        <v>488</v>
      </c>
      <c r="O101" s="22"/>
      <c r="P101" s="22"/>
      <c r="Q101" s="22"/>
      <c r="R101" s="22"/>
      <c r="S101" s="26" t="s">
        <v>882</v>
      </c>
      <c r="T101" s="22"/>
      <c r="U101" s="22"/>
      <c r="V101" s="22" t="s">
        <v>397</v>
      </c>
      <c r="W101" s="22"/>
    </row>
    <row r="102" spans="1:23">
      <c r="A102" s="176">
        <v>97</v>
      </c>
      <c r="B102" s="169">
        <v>252</v>
      </c>
      <c r="C102" s="22" t="s">
        <v>350</v>
      </c>
      <c r="D102" s="26" t="s">
        <v>17</v>
      </c>
      <c r="E102" s="26">
        <v>2055</v>
      </c>
      <c r="F102" s="26" t="s">
        <v>18</v>
      </c>
      <c r="G102" s="26">
        <v>975</v>
      </c>
      <c r="H102" s="22"/>
      <c r="I102" s="22"/>
      <c r="J102" s="22"/>
      <c r="K102" s="22"/>
      <c r="L102" s="28"/>
      <c r="M102" s="22"/>
      <c r="N102" s="57" t="s">
        <v>488</v>
      </c>
      <c r="O102" s="22"/>
      <c r="P102" s="22"/>
      <c r="Q102" s="22"/>
      <c r="R102" s="22"/>
      <c r="S102" s="22"/>
      <c r="T102" s="22"/>
      <c r="U102" s="22"/>
      <c r="V102" s="22" t="s">
        <v>397</v>
      </c>
      <c r="W102" s="22"/>
    </row>
    <row r="103" spans="1:23">
      <c r="A103" s="176">
        <v>98</v>
      </c>
      <c r="B103" s="32">
        <v>242</v>
      </c>
      <c r="C103" s="22" t="s">
        <v>347</v>
      </c>
      <c r="D103" s="26" t="s">
        <v>17</v>
      </c>
      <c r="E103" s="26">
        <v>2056</v>
      </c>
      <c r="F103" s="26" t="s">
        <v>18</v>
      </c>
      <c r="G103" s="26">
        <v>62</v>
      </c>
      <c r="H103" s="22"/>
      <c r="I103" s="22"/>
      <c r="J103" s="22"/>
      <c r="K103" s="22"/>
      <c r="L103" s="28"/>
      <c r="M103" s="22"/>
      <c r="N103" s="57" t="s">
        <v>488</v>
      </c>
      <c r="O103" s="22"/>
      <c r="P103" s="22"/>
      <c r="Q103" s="22"/>
      <c r="R103" s="22"/>
      <c r="S103" s="26" t="s">
        <v>882</v>
      </c>
      <c r="T103" s="22"/>
      <c r="U103" s="22"/>
      <c r="V103" s="22" t="s">
        <v>397</v>
      </c>
      <c r="W103" s="22"/>
    </row>
    <row r="104" spans="1:23">
      <c r="A104" s="176">
        <v>99</v>
      </c>
      <c r="B104" s="32">
        <v>232</v>
      </c>
      <c r="C104" s="22" t="s">
        <v>349</v>
      </c>
      <c r="D104" s="26" t="s">
        <v>17</v>
      </c>
      <c r="E104" s="26">
        <v>2056</v>
      </c>
      <c r="F104" s="26" t="s">
        <v>18</v>
      </c>
      <c r="G104" s="26">
        <v>87</v>
      </c>
      <c r="H104" s="22"/>
      <c r="I104" s="22"/>
      <c r="J104" s="22"/>
      <c r="K104" s="22"/>
      <c r="L104" s="28"/>
      <c r="M104" s="22"/>
      <c r="N104" s="57" t="s">
        <v>488</v>
      </c>
      <c r="O104" s="22"/>
      <c r="P104" s="22" t="s">
        <v>27</v>
      </c>
      <c r="Q104" s="22">
        <v>3</v>
      </c>
      <c r="R104" s="22">
        <v>2</v>
      </c>
      <c r="S104" s="22" t="s">
        <v>26</v>
      </c>
      <c r="T104" s="22"/>
      <c r="U104" s="22"/>
      <c r="V104" s="22" t="s">
        <v>397</v>
      </c>
      <c r="W104" s="22"/>
    </row>
    <row r="105" spans="1:23" s="130" customFormat="1">
      <c r="A105" s="176">
        <v>100</v>
      </c>
      <c r="B105" s="173">
        <v>222</v>
      </c>
      <c r="C105" s="144" t="s">
        <v>348</v>
      </c>
      <c r="D105" s="145" t="s">
        <v>17</v>
      </c>
      <c r="E105" s="145">
        <v>2056</v>
      </c>
      <c r="F105" s="145" t="s">
        <v>18</v>
      </c>
      <c r="G105" s="145">
        <v>212</v>
      </c>
      <c r="H105" s="144"/>
      <c r="I105" s="144"/>
      <c r="J105" s="144"/>
      <c r="K105" s="144"/>
      <c r="L105" s="144"/>
      <c r="M105" s="129"/>
      <c r="N105" s="129" t="s">
        <v>496</v>
      </c>
      <c r="O105" s="144"/>
      <c r="P105" s="144" t="s">
        <v>27</v>
      </c>
      <c r="Q105" s="144">
        <v>4.5</v>
      </c>
      <c r="R105" s="144">
        <v>2.5</v>
      </c>
      <c r="S105" s="144" t="s">
        <v>48</v>
      </c>
      <c r="T105" s="144"/>
      <c r="U105" s="144"/>
      <c r="V105" s="144" t="s">
        <v>397</v>
      </c>
      <c r="W105" s="145" t="s">
        <v>931</v>
      </c>
    </row>
    <row r="106" spans="1:23" s="130" customFormat="1">
      <c r="A106" s="176">
        <v>101</v>
      </c>
      <c r="B106" s="173">
        <v>212</v>
      </c>
      <c r="C106" s="144" t="s">
        <v>58</v>
      </c>
      <c r="D106" s="145" t="s">
        <v>17</v>
      </c>
      <c r="E106" s="145">
        <v>2056</v>
      </c>
      <c r="F106" s="145" t="s">
        <v>18</v>
      </c>
      <c r="G106" s="145">
        <v>338</v>
      </c>
      <c r="H106" s="144"/>
      <c r="I106" s="144"/>
      <c r="J106" s="144"/>
      <c r="K106" s="144"/>
      <c r="L106" s="129"/>
      <c r="M106" s="144"/>
      <c r="N106" s="195" t="s">
        <v>488</v>
      </c>
      <c r="O106" s="144"/>
      <c r="P106" s="144" t="s">
        <v>27</v>
      </c>
      <c r="Q106" s="144">
        <v>2.5</v>
      </c>
      <c r="R106" s="144">
        <v>2.5</v>
      </c>
      <c r="S106" s="144" t="s">
        <v>30</v>
      </c>
      <c r="T106" s="144"/>
      <c r="U106" s="144"/>
      <c r="V106" s="144" t="s">
        <v>393</v>
      </c>
      <c r="W106" s="145" t="s">
        <v>931</v>
      </c>
    </row>
    <row r="107" spans="1:23">
      <c r="A107" s="176">
        <v>102</v>
      </c>
      <c r="B107" s="32">
        <v>202</v>
      </c>
      <c r="C107" s="22" t="s">
        <v>347</v>
      </c>
      <c r="D107" s="26" t="s">
        <v>17</v>
      </c>
      <c r="E107" s="26">
        <v>2056</v>
      </c>
      <c r="F107" s="26" t="s">
        <v>18</v>
      </c>
      <c r="G107" s="26">
        <v>380</v>
      </c>
      <c r="H107" s="22"/>
      <c r="I107" s="22"/>
      <c r="J107" s="22"/>
      <c r="K107" s="22"/>
      <c r="L107" s="22"/>
      <c r="M107" s="28"/>
      <c r="N107" s="170" t="s">
        <v>496</v>
      </c>
      <c r="O107" s="22"/>
      <c r="P107" s="22"/>
      <c r="Q107" s="22"/>
      <c r="R107" s="22"/>
      <c r="S107" s="26" t="s">
        <v>882</v>
      </c>
      <c r="T107" s="22"/>
      <c r="U107" s="22"/>
      <c r="V107" s="22" t="s">
        <v>393</v>
      </c>
      <c r="W107" s="22"/>
    </row>
    <row r="108" spans="1:23">
      <c r="A108" s="176">
        <v>103</v>
      </c>
      <c r="B108" s="32">
        <v>192</v>
      </c>
      <c r="C108" s="22" t="s">
        <v>346</v>
      </c>
      <c r="D108" s="26" t="s">
        <v>17</v>
      </c>
      <c r="E108" s="26">
        <v>2057</v>
      </c>
      <c r="F108" s="26" t="s">
        <v>18</v>
      </c>
      <c r="G108" s="26">
        <v>380</v>
      </c>
      <c r="H108" s="22"/>
      <c r="I108" s="22"/>
      <c r="J108" s="22"/>
      <c r="K108" s="22"/>
      <c r="L108" s="22"/>
      <c r="M108" s="28"/>
      <c r="N108" s="170" t="s">
        <v>496</v>
      </c>
      <c r="O108" s="22"/>
      <c r="P108" s="22" t="s">
        <v>27</v>
      </c>
      <c r="Q108" s="22">
        <v>1</v>
      </c>
      <c r="R108" s="22">
        <v>1</v>
      </c>
      <c r="S108" s="22" t="s">
        <v>26</v>
      </c>
      <c r="T108" s="22"/>
      <c r="U108" s="22"/>
      <c r="V108" s="22" t="s">
        <v>393</v>
      </c>
      <c r="W108" s="22"/>
    </row>
    <row r="109" spans="1:23">
      <c r="A109" s="176">
        <v>104</v>
      </c>
      <c r="B109" s="32">
        <v>182</v>
      </c>
      <c r="C109" s="22" t="s">
        <v>345</v>
      </c>
      <c r="D109" s="26" t="s">
        <v>17</v>
      </c>
      <c r="E109" s="26">
        <v>2058</v>
      </c>
      <c r="F109" s="26" t="s">
        <v>18</v>
      </c>
      <c r="G109" s="26">
        <v>242</v>
      </c>
      <c r="H109" s="22"/>
      <c r="I109" s="22"/>
      <c r="J109" s="22"/>
      <c r="K109" s="22"/>
      <c r="L109" s="28"/>
      <c r="M109" s="22"/>
      <c r="N109" s="57" t="s">
        <v>488</v>
      </c>
      <c r="O109" s="22"/>
      <c r="P109" s="22" t="s">
        <v>27</v>
      </c>
      <c r="Q109" s="22">
        <v>5</v>
      </c>
      <c r="R109" s="22">
        <v>3</v>
      </c>
      <c r="S109" s="22" t="s">
        <v>48</v>
      </c>
      <c r="T109" s="22"/>
      <c r="U109" s="22"/>
      <c r="V109" s="22" t="s">
        <v>393</v>
      </c>
      <c r="W109" s="22"/>
    </row>
    <row r="110" spans="1:23" s="130" customFormat="1">
      <c r="A110" s="176">
        <v>105</v>
      </c>
      <c r="B110" s="173">
        <v>172</v>
      </c>
      <c r="C110" s="144" t="s">
        <v>345</v>
      </c>
      <c r="D110" s="145" t="s">
        <v>17</v>
      </c>
      <c r="E110" s="145">
        <v>2058</v>
      </c>
      <c r="F110" s="145" t="s">
        <v>18</v>
      </c>
      <c r="G110" s="145">
        <v>291</v>
      </c>
      <c r="H110" s="144"/>
      <c r="I110" s="144"/>
      <c r="J110" s="144"/>
      <c r="K110" s="144"/>
      <c r="L110" s="129"/>
      <c r="M110" s="144"/>
      <c r="N110" s="195" t="s">
        <v>488</v>
      </c>
      <c r="O110" s="144"/>
      <c r="P110" s="144" t="s">
        <v>27</v>
      </c>
      <c r="Q110" s="144">
        <v>5</v>
      </c>
      <c r="R110" s="144">
        <v>3</v>
      </c>
      <c r="S110" s="144" t="s">
        <v>48</v>
      </c>
      <c r="T110" s="144"/>
      <c r="U110" s="144"/>
      <c r="V110" s="144" t="s">
        <v>393</v>
      </c>
      <c r="W110" s="145" t="s">
        <v>931</v>
      </c>
    </row>
    <row r="111" spans="1:23">
      <c r="A111" s="176">
        <v>106</v>
      </c>
      <c r="B111" s="32">
        <v>162</v>
      </c>
      <c r="C111" s="26" t="s">
        <v>46</v>
      </c>
      <c r="D111" s="26" t="s">
        <v>17</v>
      </c>
      <c r="E111" s="26">
        <v>2058</v>
      </c>
      <c r="F111" s="26" t="s">
        <v>18</v>
      </c>
      <c r="G111" s="26">
        <v>343</v>
      </c>
      <c r="H111" s="22"/>
      <c r="I111" s="22"/>
      <c r="J111" s="22"/>
      <c r="K111" s="22"/>
      <c r="L111" s="28"/>
      <c r="M111" s="22"/>
      <c r="N111" s="57" t="s">
        <v>488</v>
      </c>
      <c r="O111" s="22"/>
      <c r="P111" s="22" t="s">
        <v>27</v>
      </c>
      <c r="Q111" s="22">
        <v>1.5</v>
      </c>
      <c r="R111" s="22">
        <v>1.5</v>
      </c>
      <c r="S111" s="22" t="s">
        <v>26</v>
      </c>
      <c r="T111" s="22"/>
      <c r="U111" s="22"/>
      <c r="V111" s="22" t="s">
        <v>393</v>
      </c>
      <c r="W111" s="22"/>
    </row>
    <row r="112" spans="1:23" s="130" customFormat="1">
      <c r="A112" s="176">
        <v>107</v>
      </c>
      <c r="B112" s="173">
        <v>152</v>
      </c>
      <c r="C112" s="145" t="s">
        <v>346</v>
      </c>
      <c r="D112" s="145" t="s">
        <v>17</v>
      </c>
      <c r="E112" s="145">
        <v>2058</v>
      </c>
      <c r="F112" s="145" t="s">
        <v>18</v>
      </c>
      <c r="G112" s="145">
        <v>371</v>
      </c>
      <c r="H112" s="144"/>
      <c r="I112" s="144"/>
      <c r="J112" s="144"/>
      <c r="K112" s="144"/>
      <c r="L112" s="144"/>
      <c r="M112" s="129"/>
      <c r="N112" s="129" t="s">
        <v>496</v>
      </c>
      <c r="O112" s="144"/>
      <c r="P112" s="144" t="s">
        <v>27</v>
      </c>
      <c r="Q112" s="144">
        <v>1.5</v>
      </c>
      <c r="R112" s="144">
        <v>1.5</v>
      </c>
      <c r="S112" s="144" t="s">
        <v>26</v>
      </c>
      <c r="T112" s="144"/>
      <c r="U112" s="144"/>
      <c r="V112" s="144" t="s">
        <v>393</v>
      </c>
      <c r="W112" s="145" t="s">
        <v>931</v>
      </c>
    </row>
    <row r="113" spans="1:23">
      <c r="A113" s="176">
        <v>108</v>
      </c>
      <c r="B113" s="32">
        <v>142</v>
      </c>
      <c r="C113" s="22" t="s">
        <v>344</v>
      </c>
      <c r="D113" s="26" t="s">
        <v>17</v>
      </c>
      <c r="E113" s="22">
        <v>2058</v>
      </c>
      <c r="F113" s="22" t="s">
        <v>18</v>
      </c>
      <c r="G113" s="22">
        <v>459</v>
      </c>
      <c r="H113" s="22" t="s">
        <v>17</v>
      </c>
      <c r="I113" s="22">
        <v>2058</v>
      </c>
      <c r="J113" s="22" t="s">
        <v>18</v>
      </c>
      <c r="K113" s="22">
        <v>292</v>
      </c>
      <c r="L113" s="22"/>
      <c r="M113" s="22"/>
      <c r="N113" s="22"/>
      <c r="O113" s="22"/>
      <c r="P113" s="22"/>
      <c r="Q113" s="22"/>
      <c r="R113" s="22"/>
      <c r="S113" s="26" t="s">
        <v>525</v>
      </c>
      <c r="T113" s="22"/>
      <c r="U113" s="22"/>
      <c r="V113" s="22" t="s">
        <v>393</v>
      </c>
      <c r="W113" s="22"/>
    </row>
    <row r="114" spans="1:23">
      <c r="A114" s="176">
        <v>109</v>
      </c>
      <c r="B114" s="32">
        <v>132</v>
      </c>
      <c r="C114" s="22" t="s">
        <v>343</v>
      </c>
      <c r="D114" s="26" t="s">
        <v>17</v>
      </c>
      <c r="E114" s="26">
        <v>2058</v>
      </c>
      <c r="F114" s="26" t="s">
        <v>18</v>
      </c>
      <c r="G114" s="26">
        <v>672</v>
      </c>
      <c r="H114" s="22"/>
      <c r="I114" s="22"/>
      <c r="J114" s="22"/>
      <c r="K114" s="22"/>
      <c r="L114" s="28"/>
      <c r="M114" s="22"/>
      <c r="N114" s="57" t="s">
        <v>488</v>
      </c>
      <c r="O114" s="22"/>
      <c r="P114" s="22"/>
      <c r="Q114" s="22"/>
      <c r="R114" s="22"/>
      <c r="S114" s="22"/>
      <c r="T114" s="22"/>
      <c r="U114" s="22"/>
      <c r="V114" s="22" t="s">
        <v>393</v>
      </c>
      <c r="W114" s="22"/>
    </row>
    <row r="115" spans="1:23">
      <c r="A115" s="176">
        <v>110</v>
      </c>
      <c r="B115" s="32">
        <v>122</v>
      </c>
      <c r="C115" s="22" t="s">
        <v>47</v>
      </c>
      <c r="D115" s="26" t="s">
        <v>17</v>
      </c>
      <c r="E115" s="26">
        <v>2058</v>
      </c>
      <c r="F115" s="26" t="s">
        <v>18</v>
      </c>
      <c r="G115" s="26">
        <v>823</v>
      </c>
      <c r="H115" s="22"/>
      <c r="I115" s="22"/>
      <c r="J115" s="22"/>
      <c r="K115" s="22"/>
      <c r="L115" s="22"/>
      <c r="M115" s="28"/>
      <c r="N115" s="170" t="s">
        <v>496</v>
      </c>
      <c r="O115" s="22"/>
      <c r="P115" s="22" t="s">
        <v>27</v>
      </c>
      <c r="Q115" s="22">
        <v>1</v>
      </c>
      <c r="R115" s="22">
        <v>1</v>
      </c>
      <c r="S115" s="22" t="s">
        <v>26</v>
      </c>
      <c r="T115" s="22"/>
      <c r="U115" s="22"/>
      <c r="V115" s="22" t="s">
        <v>393</v>
      </c>
      <c r="W115" s="22"/>
    </row>
    <row r="116" spans="1:23">
      <c r="A116" s="176">
        <v>111</v>
      </c>
      <c r="B116" s="32">
        <v>102</v>
      </c>
      <c r="C116" s="22" t="s">
        <v>47</v>
      </c>
      <c r="D116" s="26" t="s">
        <v>17</v>
      </c>
      <c r="E116" s="26">
        <v>2059</v>
      </c>
      <c r="F116" s="26" t="s">
        <v>18</v>
      </c>
      <c r="G116" s="26">
        <v>177</v>
      </c>
      <c r="H116" s="22"/>
      <c r="I116" s="22"/>
      <c r="J116" s="22"/>
      <c r="K116" s="22"/>
      <c r="L116" s="22"/>
      <c r="M116" s="28"/>
      <c r="N116" s="170" t="s">
        <v>496</v>
      </c>
      <c r="O116" s="22"/>
      <c r="P116" s="22" t="s">
        <v>27</v>
      </c>
      <c r="Q116" s="22">
        <v>2.5</v>
      </c>
      <c r="R116" s="22">
        <v>1.5</v>
      </c>
      <c r="S116" s="22" t="s">
        <v>221</v>
      </c>
      <c r="T116" s="22"/>
      <c r="U116" s="22"/>
      <c r="V116" s="22" t="s">
        <v>396</v>
      </c>
      <c r="W116" s="22"/>
    </row>
    <row r="117" spans="1:23">
      <c r="A117" s="176">
        <v>112</v>
      </c>
      <c r="B117" s="32">
        <v>92</v>
      </c>
      <c r="C117" s="22" t="s">
        <v>342</v>
      </c>
      <c r="D117" s="26" t="s">
        <v>17</v>
      </c>
      <c r="E117" s="26">
        <v>2060</v>
      </c>
      <c r="F117" s="26" t="s">
        <v>18</v>
      </c>
      <c r="G117" s="26">
        <v>0</v>
      </c>
      <c r="H117" s="22"/>
      <c r="I117" s="22"/>
      <c r="J117" s="22"/>
      <c r="K117" s="22"/>
      <c r="L117" s="22"/>
      <c r="M117" s="28"/>
      <c r="N117" s="170" t="s">
        <v>496</v>
      </c>
      <c r="O117" s="22"/>
      <c r="P117" s="22"/>
      <c r="Q117" s="22"/>
      <c r="R117" s="22"/>
      <c r="S117" s="22"/>
      <c r="T117" s="22"/>
      <c r="U117" s="22"/>
      <c r="V117" s="22" t="s">
        <v>396</v>
      </c>
      <c r="W117" s="22"/>
    </row>
    <row r="118" spans="1:23" s="35" customFormat="1">
      <c r="A118" s="176">
        <v>113</v>
      </c>
      <c r="B118" s="172">
        <v>72</v>
      </c>
      <c r="C118" s="40" t="s">
        <v>450</v>
      </c>
      <c r="D118" s="40" t="s">
        <v>17</v>
      </c>
      <c r="E118" s="33">
        <v>2060</v>
      </c>
      <c r="F118" s="40" t="s">
        <v>18</v>
      </c>
      <c r="G118" s="33">
        <v>463</v>
      </c>
      <c r="H118" s="33"/>
      <c r="I118" s="33"/>
      <c r="J118" s="33"/>
      <c r="K118" s="33"/>
      <c r="L118" s="33"/>
      <c r="M118" s="39"/>
      <c r="N118" s="39" t="s">
        <v>496</v>
      </c>
      <c r="O118" s="33"/>
      <c r="P118" s="33" t="s">
        <v>27</v>
      </c>
      <c r="Q118" s="33">
        <v>5.5</v>
      </c>
      <c r="R118" s="33">
        <v>3.5</v>
      </c>
      <c r="S118" s="33" t="s">
        <v>26</v>
      </c>
      <c r="T118" s="33"/>
      <c r="U118" s="33"/>
      <c r="V118" s="33" t="s">
        <v>396</v>
      </c>
      <c r="W118" s="33"/>
    </row>
    <row r="119" spans="1:23">
      <c r="A119" s="176">
        <v>114</v>
      </c>
      <c r="B119" s="32">
        <v>62</v>
      </c>
      <c r="C119" s="22" t="s">
        <v>341</v>
      </c>
      <c r="D119" s="26" t="s">
        <v>17</v>
      </c>
      <c r="E119" s="26">
        <v>2060</v>
      </c>
      <c r="F119" s="26" t="s">
        <v>18</v>
      </c>
      <c r="G119" s="26">
        <v>589</v>
      </c>
      <c r="H119" s="22"/>
      <c r="I119" s="22"/>
      <c r="J119" s="22"/>
      <c r="K119" s="22"/>
      <c r="L119" s="22"/>
      <c r="M119" s="28"/>
      <c r="N119" s="170" t="s">
        <v>496</v>
      </c>
      <c r="O119" s="22"/>
      <c r="P119" s="22"/>
      <c r="Q119" s="22"/>
      <c r="R119" s="22"/>
      <c r="S119" s="26" t="s">
        <v>882</v>
      </c>
      <c r="T119" s="22"/>
      <c r="U119" s="22"/>
      <c r="V119" s="22" t="s">
        <v>396</v>
      </c>
      <c r="W119" s="22"/>
    </row>
    <row r="120" spans="1:23">
      <c r="A120" s="176">
        <v>115</v>
      </c>
      <c r="B120" s="32">
        <v>42</v>
      </c>
      <c r="C120" s="22" t="s">
        <v>340</v>
      </c>
      <c r="D120" s="26" t="s">
        <v>17</v>
      </c>
      <c r="E120" s="26">
        <v>2060</v>
      </c>
      <c r="F120" s="26" t="s">
        <v>18</v>
      </c>
      <c r="G120" s="26">
        <v>822</v>
      </c>
      <c r="H120" s="22"/>
      <c r="I120" s="22"/>
      <c r="J120" s="22"/>
      <c r="K120" s="22"/>
      <c r="L120" s="22"/>
      <c r="M120" s="28"/>
      <c r="N120" s="170" t="s">
        <v>496</v>
      </c>
      <c r="O120" s="22"/>
      <c r="P120" s="22"/>
      <c r="Q120" s="22"/>
      <c r="R120" s="22"/>
      <c r="S120" s="22"/>
      <c r="T120" s="22"/>
      <c r="U120" s="22"/>
      <c r="V120" s="22" t="s">
        <v>396</v>
      </c>
      <c r="W120" s="22"/>
    </row>
    <row r="121" spans="1:23">
      <c r="A121" s="176">
        <v>116</v>
      </c>
      <c r="B121" s="32">
        <v>32</v>
      </c>
      <c r="C121" s="22" t="s">
        <v>339</v>
      </c>
      <c r="D121" s="26" t="s">
        <v>17</v>
      </c>
      <c r="E121" s="26">
        <v>2061</v>
      </c>
      <c r="F121" s="26" t="s">
        <v>18</v>
      </c>
      <c r="G121" s="26">
        <v>4</v>
      </c>
      <c r="H121" s="22"/>
      <c r="I121" s="22"/>
      <c r="J121" s="22"/>
      <c r="K121" s="22"/>
      <c r="L121" s="22"/>
      <c r="M121" s="28"/>
      <c r="N121" s="170" t="s">
        <v>496</v>
      </c>
      <c r="O121" s="22"/>
      <c r="P121" s="22" t="s">
        <v>27</v>
      </c>
      <c r="Q121" s="22">
        <v>5.5</v>
      </c>
      <c r="R121" s="22">
        <v>3.5</v>
      </c>
      <c r="S121" s="22" t="s">
        <v>26</v>
      </c>
      <c r="T121" s="22"/>
      <c r="U121" s="22"/>
      <c r="V121" s="22" t="s">
        <v>396</v>
      </c>
      <c r="W121" s="22"/>
    </row>
    <row r="122" spans="1:23">
      <c r="A122" s="176">
        <v>117</v>
      </c>
      <c r="B122" s="32">
        <v>22</v>
      </c>
      <c r="C122" s="22" t="s">
        <v>338</v>
      </c>
      <c r="D122" s="26" t="s">
        <v>17</v>
      </c>
      <c r="E122" s="26">
        <v>2061</v>
      </c>
      <c r="F122" s="26" t="s">
        <v>18</v>
      </c>
      <c r="G122" s="26">
        <v>60</v>
      </c>
      <c r="H122" s="22"/>
      <c r="I122" s="22"/>
      <c r="J122" s="22"/>
      <c r="K122" s="22"/>
      <c r="L122" s="22"/>
      <c r="M122" s="28"/>
      <c r="N122" s="170" t="s">
        <v>496</v>
      </c>
      <c r="O122" s="22"/>
      <c r="P122" s="22"/>
      <c r="Q122" s="22"/>
      <c r="R122" s="22"/>
      <c r="S122" s="22"/>
      <c r="T122" s="22"/>
      <c r="U122" s="22"/>
      <c r="V122" s="22" t="s">
        <v>396</v>
      </c>
      <c r="W122" s="22"/>
    </row>
    <row r="123" spans="1:23" s="130" customFormat="1">
      <c r="A123" s="176">
        <v>118</v>
      </c>
      <c r="B123" s="162">
        <v>11</v>
      </c>
      <c r="C123" s="144" t="s">
        <v>337</v>
      </c>
      <c r="D123" s="145" t="s">
        <v>17</v>
      </c>
      <c r="E123" s="145">
        <v>2061</v>
      </c>
      <c r="F123" s="145" t="s">
        <v>18</v>
      </c>
      <c r="G123" s="145">
        <v>335</v>
      </c>
      <c r="H123" s="144"/>
      <c r="I123" s="144"/>
      <c r="J123" s="144"/>
      <c r="K123" s="144"/>
      <c r="L123" s="129"/>
      <c r="M123" s="144"/>
      <c r="N123" s="195" t="s">
        <v>488</v>
      </c>
      <c r="O123" s="144"/>
      <c r="P123" s="144"/>
      <c r="Q123" s="144"/>
      <c r="R123" s="144"/>
      <c r="S123" s="145" t="s">
        <v>882</v>
      </c>
      <c r="T123" s="144"/>
      <c r="U123" s="144"/>
      <c r="V123" s="144" t="s">
        <v>396</v>
      </c>
      <c r="W123" s="145" t="s">
        <v>931</v>
      </c>
    </row>
    <row r="124" spans="1:23">
      <c r="A124" s="176">
        <v>119</v>
      </c>
      <c r="B124" s="128">
        <v>11</v>
      </c>
      <c r="C124" s="22" t="s">
        <v>336</v>
      </c>
      <c r="D124" s="26" t="s">
        <v>17</v>
      </c>
      <c r="E124" s="26">
        <v>2061</v>
      </c>
      <c r="F124" s="26" t="s">
        <v>18</v>
      </c>
      <c r="G124" s="26">
        <v>335</v>
      </c>
      <c r="H124" s="22"/>
      <c r="I124" s="22"/>
      <c r="J124" s="22"/>
      <c r="K124" s="22"/>
      <c r="L124" s="28"/>
      <c r="M124" s="22"/>
      <c r="N124" s="57" t="s">
        <v>488</v>
      </c>
      <c r="O124" s="22"/>
      <c r="P124" s="22"/>
      <c r="Q124" s="22"/>
      <c r="R124" s="22"/>
      <c r="S124" s="22"/>
      <c r="T124" s="22"/>
      <c r="U124" s="22"/>
      <c r="V124" s="22" t="s">
        <v>396</v>
      </c>
      <c r="W124" s="22"/>
    </row>
    <row r="125" spans="1:23">
      <c r="A125" s="176">
        <v>120</v>
      </c>
      <c r="B125" s="32">
        <v>389</v>
      </c>
      <c r="C125" s="22" t="s">
        <v>335</v>
      </c>
      <c r="D125" s="26" t="s">
        <v>17</v>
      </c>
      <c r="E125" s="26">
        <v>2061</v>
      </c>
      <c r="F125" s="26" t="s">
        <v>18</v>
      </c>
      <c r="G125" s="26">
        <v>548</v>
      </c>
      <c r="H125" s="22"/>
      <c r="I125" s="22"/>
      <c r="J125" s="22"/>
      <c r="K125" s="22"/>
      <c r="L125" s="22"/>
      <c r="M125" s="28"/>
      <c r="N125" s="170" t="s">
        <v>496</v>
      </c>
      <c r="O125" s="22"/>
      <c r="P125" s="22"/>
      <c r="Q125" s="22"/>
      <c r="R125" s="22"/>
      <c r="S125" s="22"/>
      <c r="T125" s="22"/>
      <c r="U125" s="22"/>
      <c r="V125" s="22" t="s">
        <v>396</v>
      </c>
      <c r="W125" s="22"/>
    </row>
    <row r="126" spans="1:23">
      <c r="A126" s="176">
        <v>121</v>
      </c>
      <c r="B126" s="169"/>
      <c r="C126" s="26" t="s">
        <v>919</v>
      </c>
      <c r="D126" s="26" t="s">
        <v>17</v>
      </c>
      <c r="E126" s="26">
        <v>2061</v>
      </c>
      <c r="F126" s="26" t="s">
        <v>18</v>
      </c>
      <c r="G126" s="26">
        <v>600</v>
      </c>
      <c r="H126" s="22"/>
      <c r="I126" s="22"/>
      <c r="J126" s="22"/>
      <c r="K126" s="22"/>
      <c r="L126" s="170"/>
      <c r="M126" s="170"/>
      <c r="N126" s="170" t="s">
        <v>488</v>
      </c>
      <c r="O126" s="22"/>
      <c r="P126" s="22" t="s">
        <v>27</v>
      </c>
      <c r="Q126" s="22">
        <v>22</v>
      </c>
      <c r="R126" s="22">
        <v>12</v>
      </c>
      <c r="S126" s="26" t="s">
        <v>30</v>
      </c>
      <c r="T126" s="22"/>
      <c r="U126" s="22"/>
      <c r="V126" s="22" t="s">
        <v>396</v>
      </c>
      <c r="W126" s="22"/>
    </row>
    <row r="127" spans="1:23" s="130" customFormat="1">
      <c r="A127" s="176">
        <v>122</v>
      </c>
      <c r="B127" s="173">
        <v>391</v>
      </c>
      <c r="C127" s="145" t="s">
        <v>450</v>
      </c>
      <c r="D127" s="145" t="s">
        <v>17</v>
      </c>
      <c r="E127" s="144">
        <v>2062</v>
      </c>
      <c r="F127" s="145" t="s">
        <v>18</v>
      </c>
      <c r="G127" s="144">
        <v>110</v>
      </c>
      <c r="H127" s="145" t="s">
        <v>17</v>
      </c>
      <c r="I127" s="144">
        <v>2060</v>
      </c>
      <c r="J127" s="145" t="s">
        <v>18</v>
      </c>
      <c r="K127" s="144">
        <v>0</v>
      </c>
      <c r="L127" s="144"/>
      <c r="M127" s="129"/>
      <c r="N127" s="129" t="s">
        <v>496</v>
      </c>
      <c r="O127" s="144"/>
      <c r="P127" s="144" t="s">
        <v>27</v>
      </c>
      <c r="Q127" s="144">
        <v>7</v>
      </c>
      <c r="R127" s="144">
        <v>5.5</v>
      </c>
      <c r="S127" s="144" t="s">
        <v>30</v>
      </c>
      <c r="T127" s="144"/>
      <c r="U127" s="144"/>
      <c r="V127" s="144" t="s">
        <v>396</v>
      </c>
      <c r="W127" s="145" t="s">
        <v>931</v>
      </c>
    </row>
    <row r="128" spans="1:23">
      <c r="A128" s="176">
        <v>123</v>
      </c>
      <c r="B128" s="32">
        <v>387</v>
      </c>
      <c r="C128" s="22" t="s">
        <v>334</v>
      </c>
      <c r="D128" s="26" t="s">
        <v>17</v>
      </c>
      <c r="E128" s="22">
        <v>2062</v>
      </c>
      <c r="F128" s="22" t="s">
        <v>18</v>
      </c>
      <c r="G128" s="22">
        <v>467</v>
      </c>
      <c r="H128" s="22" t="s">
        <v>17</v>
      </c>
      <c r="I128" s="22">
        <v>2062</v>
      </c>
      <c r="J128" s="22" t="s">
        <v>18</v>
      </c>
      <c r="K128" s="22">
        <v>367</v>
      </c>
      <c r="L128" s="22"/>
      <c r="M128" s="22"/>
      <c r="N128" s="22"/>
      <c r="O128" s="22"/>
      <c r="P128" s="22"/>
      <c r="Q128" s="22"/>
      <c r="R128" s="22"/>
      <c r="S128" s="26" t="s">
        <v>525</v>
      </c>
      <c r="T128" s="22"/>
      <c r="U128" s="22"/>
      <c r="V128" s="22" t="s">
        <v>395</v>
      </c>
      <c r="W128" s="22"/>
    </row>
    <row r="129" spans="1:23" s="130" customFormat="1">
      <c r="A129" s="176">
        <v>124</v>
      </c>
      <c r="B129" s="173">
        <v>386</v>
      </c>
      <c r="C129" s="144" t="s">
        <v>333</v>
      </c>
      <c r="D129" s="145" t="s">
        <v>17</v>
      </c>
      <c r="E129" s="145">
        <v>2063</v>
      </c>
      <c r="F129" s="145" t="s">
        <v>18</v>
      </c>
      <c r="G129" s="145">
        <v>50</v>
      </c>
      <c r="H129" s="144"/>
      <c r="I129" s="144"/>
      <c r="J129" s="144"/>
      <c r="K129" s="144"/>
      <c r="L129" s="144"/>
      <c r="M129" s="129"/>
      <c r="N129" s="129" t="s">
        <v>496</v>
      </c>
      <c r="O129" s="144"/>
      <c r="P129" s="144"/>
      <c r="Q129" s="144"/>
      <c r="R129" s="144"/>
      <c r="S129" s="145" t="s">
        <v>882</v>
      </c>
      <c r="T129" s="144"/>
      <c r="U129" s="144"/>
      <c r="V129" s="144" t="s">
        <v>395</v>
      </c>
      <c r="W129" s="145" t="s">
        <v>931</v>
      </c>
    </row>
    <row r="130" spans="1:23">
      <c r="A130" s="176">
        <v>125</v>
      </c>
      <c r="B130" s="32">
        <v>385</v>
      </c>
      <c r="C130" s="22" t="s">
        <v>332</v>
      </c>
      <c r="D130" s="26" t="s">
        <v>17</v>
      </c>
      <c r="E130" s="22">
        <v>2063</v>
      </c>
      <c r="F130" s="22" t="s">
        <v>18</v>
      </c>
      <c r="G130" s="22">
        <v>657</v>
      </c>
      <c r="H130" s="22" t="s">
        <v>17</v>
      </c>
      <c r="I130" s="22">
        <v>2063</v>
      </c>
      <c r="J130" s="22" t="s">
        <v>18</v>
      </c>
      <c r="K130" s="22">
        <v>560</v>
      </c>
      <c r="L130" s="22"/>
      <c r="M130" s="22"/>
      <c r="N130" s="22"/>
      <c r="O130" s="22"/>
      <c r="P130" s="22"/>
      <c r="Q130" s="22"/>
      <c r="R130" s="22"/>
      <c r="S130" s="26" t="s">
        <v>525</v>
      </c>
      <c r="T130" s="22"/>
      <c r="U130" s="22"/>
      <c r="V130" s="22" t="s">
        <v>395</v>
      </c>
      <c r="W130" s="22"/>
    </row>
    <row r="131" spans="1:23">
      <c r="A131" s="176">
        <v>126</v>
      </c>
      <c r="B131" s="32">
        <v>383</v>
      </c>
      <c r="C131" s="22" t="s">
        <v>331</v>
      </c>
      <c r="D131" s="26" t="s">
        <v>17</v>
      </c>
      <c r="E131" s="26">
        <v>2064</v>
      </c>
      <c r="F131" s="26" t="s">
        <v>18</v>
      </c>
      <c r="G131" s="26">
        <v>565</v>
      </c>
      <c r="H131" s="22"/>
      <c r="I131" s="22"/>
      <c r="J131" s="22"/>
      <c r="K131" s="22"/>
      <c r="L131" s="28"/>
      <c r="M131" s="22"/>
      <c r="N131" s="57" t="s">
        <v>488</v>
      </c>
      <c r="O131" s="22"/>
      <c r="P131" s="22"/>
      <c r="Q131" s="22"/>
      <c r="R131" s="22"/>
      <c r="S131" s="22"/>
      <c r="T131" s="22"/>
      <c r="U131" s="22"/>
      <c r="V131" s="22" t="s">
        <v>395</v>
      </c>
      <c r="W131" s="22"/>
    </row>
    <row r="132" spans="1:23">
      <c r="A132" s="176">
        <v>127</v>
      </c>
      <c r="B132" s="169">
        <v>392</v>
      </c>
      <c r="C132" s="26" t="s">
        <v>906</v>
      </c>
      <c r="D132" s="26" t="s">
        <v>17</v>
      </c>
      <c r="E132" s="26">
        <v>2064</v>
      </c>
      <c r="F132" s="26" t="s">
        <v>18</v>
      </c>
      <c r="G132" s="26">
        <v>620</v>
      </c>
      <c r="H132" s="22"/>
      <c r="I132" s="22"/>
      <c r="J132" s="22"/>
      <c r="K132" s="22"/>
      <c r="L132" s="170"/>
      <c r="M132" s="34"/>
      <c r="N132" s="34" t="s">
        <v>496</v>
      </c>
      <c r="O132" s="22"/>
      <c r="P132" s="26" t="s">
        <v>27</v>
      </c>
      <c r="Q132" s="22">
        <v>24</v>
      </c>
      <c r="R132" s="22">
        <v>14</v>
      </c>
      <c r="S132" s="26" t="s">
        <v>30</v>
      </c>
      <c r="T132" s="22"/>
      <c r="U132" s="22"/>
      <c r="V132" s="22" t="s">
        <v>395</v>
      </c>
      <c r="W132" s="22"/>
    </row>
    <row r="133" spans="1:23">
      <c r="A133" s="176">
        <v>128</v>
      </c>
      <c r="B133" s="169">
        <v>382</v>
      </c>
      <c r="C133" s="26" t="s">
        <v>907</v>
      </c>
      <c r="D133" s="26" t="s">
        <v>17</v>
      </c>
      <c r="E133" s="26">
        <v>2064</v>
      </c>
      <c r="F133" s="26" t="s">
        <v>18</v>
      </c>
      <c r="G133" s="26">
        <v>672</v>
      </c>
      <c r="H133" s="22"/>
      <c r="I133" s="22"/>
      <c r="J133" s="22"/>
      <c r="K133" s="22"/>
      <c r="L133" s="170"/>
      <c r="M133" s="22"/>
      <c r="N133" s="57" t="s">
        <v>488</v>
      </c>
      <c r="O133" s="22"/>
      <c r="P133" s="26" t="s">
        <v>27</v>
      </c>
      <c r="Q133" s="22">
        <v>24</v>
      </c>
      <c r="R133" s="22">
        <v>14</v>
      </c>
      <c r="S133" s="26" t="s">
        <v>30</v>
      </c>
      <c r="T133" s="22"/>
      <c r="U133" s="22"/>
      <c r="V133" s="22" t="s">
        <v>395</v>
      </c>
      <c r="W133" s="22"/>
    </row>
    <row r="134" spans="1:23">
      <c r="A134" s="176">
        <v>129</v>
      </c>
      <c r="B134" s="169">
        <v>381</v>
      </c>
      <c r="C134" s="26" t="s">
        <v>906</v>
      </c>
      <c r="D134" s="26" t="s">
        <v>17</v>
      </c>
      <c r="E134" s="26">
        <v>2065</v>
      </c>
      <c r="F134" s="26" t="s">
        <v>18</v>
      </c>
      <c r="G134" s="26">
        <v>67</v>
      </c>
      <c r="H134" s="22"/>
      <c r="I134" s="22"/>
      <c r="J134" s="22"/>
      <c r="K134" s="22"/>
      <c r="L134" s="170"/>
      <c r="M134" s="34"/>
      <c r="N134" s="34" t="s">
        <v>496</v>
      </c>
      <c r="O134" s="22"/>
      <c r="P134" s="26" t="s">
        <v>27</v>
      </c>
      <c r="Q134" s="22">
        <v>30</v>
      </c>
      <c r="R134" s="22">
        <v>18</v>
      </c>
      <c r="S134" s="26" t="s">
        <v>30</v>
      </c>
      <c r="T134" s="22"/>
      <c r="U134" s="22"/>
      <c r="V134" s="22" t="s">
        <v>395</v>
      </c>
      <c r="W134" s="22"/>
    </row>
    <row r="135" spans="1:23">
      <c r="A135" s="176">
        <v>130</v>
      </c>
      <c r="B135" s="169">
        <v>381</v>
      </c>
      <c r="C135" s="26" t="s">
        <v>907</v>
      </c>
      <c r="D135" s="26" t="s">
        <v>17</v>
      </c>
      <c r="E135" s="26">
        <v>2065</v>
      </c>
      <c r="F135" s="26" t="s">
        <v>18</v>
      </c>
      <c r="G135" s="26">
        <v>67</v>
      </c>
      <c r="H135" s="22"/>
      <c r="I135" s="22"/>
      <c r="J135" s="22"/>
      <c r="K135" s="22"/>
      <c r="L135" s="170"/>
      <c r="M135" s="22"/>
      <c r="N135" s="57" t="s">
        <v>488</v>
      </c>
      <c r="O135" s="22"/>
      <c r="P135" s="26" t="s">
        <v>27</v>
      </c>
      <c r="Q135" s="26">
        <v>30</v>
      </c>
      <c r="R135" s="26">
        <v>18</v>
      </c>
      <c r="S135" s="26" t="s">
        <v>30</v>
      </c>
      <c r="T135" s="22"/>
      <c r="U135" s="22"/>
      <c r="V135" s="22" t="s">
        <v>395</v>
      </c>
      <c r="W135" s="22"/>
    </row>
    <row r="136" spans="1:23">
      <c r="A136" s="176">
        <v>131</v>
      </c>
      <c r="B136" s="128">
        <v>380</v>
      </c>
      <c r="C136" s="22" t="s">
        <v>133</v>
      </c>
      <c r="D136" s="26" t="s">
        <v>17</v>
      </c>
      <c r="E136" s="22">
        <v>2065</v>
      </c>
      <c r="F136" s="26" t="s">
        <v>18</v>
      </c>
      <c r="G136" s="22">
        <v>460</v>
      </c>
      <c r="H136" s="26" t="s">
        <v>17</v>
      </c>
      <c r="I136" s="22">
        <v>2065</v>
      </c>
      <c r="J136" s="26" t="s">
        <v>18</v>
      </c>
      <c r="K136" s="22">
        <v>365</v>
      </c>
      <c r="L136" s="22"/>
      <c r="M136" s="22"/>
      <c r="N136" s="22"/>
      <c r="O136" s="22"/>
      <c r="P136" s="22"/>
      <c r="Q136" s="22"/>
      <c r="R136" s="22"/>
      <c r="S136" s="26" t="s">
        <v>525</v>
      </c>
      <c r="T136" s="22"/>
      <c r="U136" s="22"/>
      <c r="V136" s="22" t="s">
        <v>394</v>
      </c>
      <c r="W136" s="22"/>
    </row>
    <row r="137" spans="1:23">
      <c r="A137" s="176">
        <v>132</v>
      </c>
      <c r="B137" s="128">
        <v>380</v>
      </c>
      <c r="C137" s="22" t="s">
        <v>330</v>
      </c>
      <c r="D137" s="26" t="s">
        <v>17</v>
      </c>
      <c r="E137" s="22">
        <v>2065</v>
      </c>
      <c r="F137" s="22" t="s">
        <v>18</v>
      </c>
      <c r="G137" s="22">
        <v>460</v>
      </c>
      <c r="H137" s="22" t="s">
        <v>17</v>
      </c>
      <c r="I137" s="22">
        <v>2065</v>
      </c>
      <c r="J137" s="22" t="s">
        <v>18</v>
      </c>
      <c r="K137" s="22">
        <v>365</v>
      </c>
      <c r="L137" s="22"/>
      <c r="M137" s="22"/>
      <c r="N137" s="22"/>
      <c r="O137" s="22"/>
      <c r="P137" s="22"/>
      <c r="Q137" s="22"/>
      <c r="R137" s="22"/>
      <c r="S137" s="26" t="s">
        <v>525</v>
      </c>
      <c r="T137" s="22"/>
      <c r="U137" s="22"/>
      <c r="V137" s="22" t="s">
        <v>394</v>
      </c>
      <c r="W137" s="22"/>
    </row>
    <row r="138" spans="1:23">
      <c r="A138" s="176">
        <v>133</v>
      </c>
      <c r="B138" s="128"/>
      <c r="C138" s="26" t="s">
        <v>165</v>
      </c>
      <c r="D138" s="26" t="s">
        <v>17</v>
      </c>
      <c r="E138" s="26">
        <v>2065</v>
      </c>
      <c r="F138" s="26" t="s">
        <v>18</v>
      </c>
      <c r="G138" s="26">
        <v>920</v>
      </c>
      <c r="H138" s="22"/>
      <c r="I138" s="22"/>
      <c r="J138" s="22"/>
      <c r="K138" s="22"/>
      <c r="L138" s="22"/>
      <c r="M138" s="34"/>
      <c r="N138" s="57" t="s">
        <v>496</v>
      </c>
      <c r="O138" s="22"/>
      <c r="P138" s="26" t="s">
        <v>56</v>
      </c>
      <c r="Q138" s="22">
        <v>12</v>
      </c>
      <c r="R138" s="22">
        <v>9</v>
      </c>
      <c r="S138" s="22" t="s">
        <v>30</v>
      </c>
      <c r="T138" s="22"/>
      <c r="U138" s="22"/>
      <c r="V138" s="22" t="s">
        <v>394</v>
      </c>
      <c r="W138" s="26" t="s">
        <v>294</v>
      </c>
    </row>
    <row r="139" spans="1:23">
      <c r="A139" s="176">
        <v>134</v>
      </c>
      <c r="B139" s="32">
        <v>379</v>
      </c>
      <c r="C139" s="22" t="s">
        <v>165</v>
      </c>
      <c r="D139" s="26" t="s">
        <v>17</v>
      </c>
      <c r="E139" s="26">
        <v>2066</v>
      </c>
      <c r="F139" s="26" t="s">
        <v>18</v>
      </c>
      <c r="G139" s="26">
        <v>26</v>
      </c>
      <c r="H139" s="22"/>
      <c r="I139" s="22"/>
      <c r="J139" s="22"/>
      <c r="K139" s="22"/>
      <c r="L139" s="28"/>
      <c r="M139" s="22"/>
      <c r="N139" s="57" t="s">
        <v>488</v>
      </c>
      <c r="O139" s="22"/>
      <c r="P139" s="26" t="s">
        <v>56</v>
      </c>
      <c r="Q139" s="22">
        <v>12</v>
      </c>
      <c r="R139" s="22">
        <v>9</v>
      </c>
      <c r="S139" s="22" t="s">
        <v>30</v>
      </c>
      <c r="T139" s="22"/>
      <c r="U139" s="22"/>
      <c r="V139" s="22" t="s">
        <v>394</v>
      </c>
      <c r="W139" s="22"/>
    </row>
    <row r="140" spans="1:23" s="130" customFormat="1">
      <c r="A140" s="176">
        <v>135</v>
      </c>
      <c r="B140" s="173">
        <v>378</v>
      </c>
      <c r="C140" s="144" t="s">
        <v>328</v>
      </c>
      <c r="D140" s="145" t="s">
        <v>17</v>
      </c>
      <c r="E140" s="145">
        <v>2066</v>
      </c>
      <c r="F140" s="145" t="s">
        <v>18</v>
      </c>
      <c r="G140" s="145">
        <v>223</v>
      </c>
      <c r="H140" s="144"/>
      <c r="I140" s="144"/>
      <c r="J140" s="144"/>
      <c r="K140" s="144"/>
      <c r="L140" s="144"/>
      <c r="M140" s="129"/>
      <c r="N140" s="129" t="s">
        <v>496</v>
      </c>
      <c r="O140" s="144"/>
      <c r="P140" s="144"/>
      <c r="Q140" s="144"/>
      <c r="R140" s="144"/>
      <c r="S140" s="145" t="s">
        <v>882</v>
      </c>
      <c r="T140" s="144"/>
      <c r="U140" s="144"/>
      <c r="V140" s="144" t="s">
        <v>394</v>
      </c>
      <c r="W140" s="145" t="s">
        <v>929</v>
      </c>
    </row>
    <row r="141" spans="1:23">
      <c r="A141" s="176">
        <v>136</v>
      </c>
      <c r="B141" s="32">
        <v>377</v>
      </c>
      <c r="C141" s="22" t="s">
        <v>326</v>
      </c>
      <c r="D141" s="22" t="s">
        <v>17</v>
      </c>
      <c r="E141" s="22">
        <v>2067</v>
      </c>
      <c r="F141" s="22" t="s">
        <v>18</v>
      </c>
      <c r="G141" s="22">
        <v>948</v>
      </c>
      <c r="H141" s="22" t="s">
        <v>17</v>
      </c>
      <c r="I141" s="22">
        <v>2067</v>
      </c>
      <c r="J141" s="22" t="s">
        <v>18</v>
      </c>
      <c r="K141" s="22">
        <v>585</v>
      </c>
      <c r="L141" s="22"/>
      <c r="M141" s="22"/>
      <c r="N141" s="22"/>
      <c r="O141" s="22"/>
      <c r="P141" s="22"/>
      <c r="Q141" s="22"/>
      <c r="R141" s="22"/>
      <c r="S141" s="26" t="s">
        <v>525</v>
      </c>
      <c r="T141" s="22"/>
      <c r="U141" s="22"/>
      <c r="V141" s="22" t="s">
        <v>394</v>
      </c>
      <c r="W141" s="22" t="s">
        <v>327</v>
      </c>
    </row>
  </sheetData>
  <mergeCells count="18">
    <mergeCell ref="H3:K5"/>
    <mergeCell ref="N4:N5"/>
    <mergeCell ref="A3:A5"/>
    <mergeCell ref="B1:W1"/>
    <mergeCell ref="B3:B5"/>
    <mergeCell ref="C3:C5"/>
    <mergeCell ref="D3:G5"/>
    <mergeCell ref="L3:P3"/>
    <mergeCell ref="Q3:U3"/>
    <mergeCell ref="V3:V5"/>
    <mergeCell ref="W3:W5"/>
    <mergeCell ref="L4:M4"/>
    <mergeCell ref="O4:O5"/>
    <mergeCell ref="P4:P5"/>
    <mergeCell ref="Q4:R4"/>
    <mergeCell ref="S4:S5"/>
    <mergeCell ref="T4:T5"/>
    <mergeCell ref="U4:U5"/>
  </mergeCells>
  <pageMargins left="0.7" right="0.7" top="0.75" bottom="0.75" header="0.3" footer="0.3"/>
  <pageSetup paperSize="9"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zoomScale="70" zoomScaleNormal="70" workbookViewId="0">
      <selection activeCell="J37" sqref="J37"/>
    </sheetView>
  </sheetViews>
  <sheetFormatPr defaultRowHeight="18.75"/>
  <cols>
    <col min="1" max="1" width="5.109375" bestFit="1" customWidth="1"/>
    <col min="2" max="2" width="4" bestFit="1" customWidth="1"/>
    <col min="3" max="3" width="32" bestFit="1" customWidth="1"/>
    <col min="4" max="4" width="4" bestFit="1" customWidth="1"/>
    <col min="5" max="5" width="5" bestFit="1" customWidth="1"/>
    <col min="6" max="6" width="2.21875" bestFit="1" customWidth="1"/>
    <col min="7" max="7" width="4" bestFit="1" customWidth="1"/>
    <col min="8" max="8" width="4" customWidth="1"/>
    <col min="9" max="9" width="5" customWidth="1"/>
    <col min="10" max="10" width="2.21875" customWidth="1"/>
    <col min="11" max="11" width="4" customWidth="1"/>
    <col min="12" max="12" width="10" customWidth="1"/>
    <col min="13" max="13" width="8.88671875" customWidth="1"/>
    <col min="15" max="15" width="8.88671875" customWidth="1"/>
    <col min="20" max="21" width="8.88671875" customWidth="1"/>
    <col min="22" max="22" width="19.33203125" bestFit="1" customWidth="1"/>
  </cols>
  <sheetData>
    <row r="1" spans="1:23">
      <c r="B1" s="560" t="s">
        <v>16</v>
      </c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</row>
    <row r="2" spans="1:23">
      <c r="B2" s="1"/>
      <c r="C2" s="2"/>
      <c r="D2" s="2"/>
      <c r="E2" s="1"/>
      <c r="F2" s="2"/>
      <c r="G2" s="3"/>
      <c r="H2" s="2"/>
      <c r="I2" s="1"/>
      <c r="J2" s="2"/>
      <c r="K2" s="3"/>
      <c r="L2" s="4"/>
      <c r="M2" s="4"/>
      <c r="N2" s="4"/>
      <c r="O2" s="4"/>
      <c r="P2" s="2"/>
      <c r="Q2" s="5"/>
      <c r="R2" s="5"/>
      <c r="S2" s="1"/>
      <c r="T2" s="1"/>
      <c r="U2" s="2"/>
      <c r="V2" s="3"/>
      <c r="W2" s="1"/>
    </row>
    <row r="3" spans="1:23">
      <c r="A3" s="575" t="s">
        <v>890</v>
      </c>
      <c r="B3" s="561" t="s">
        <v>888</v>
      </c>
      <c r="C3" s="561" t="s">
        <v>0</v>
      </c>
      <c r="D3" s="561" t="s">
        <v>1</v>
      </c>
      <c r="E3" s="561"/>
      <c r="F3" s="561"/>
      <c r="G3" s="561"/>
      <c r="H3" s="561" t="s">
        <v>1</v>
      </c>
      <c r="I3" s="561"/>
      <c r="J3" s="561"/>
      <c r="K3" s="561"/>
      <c r="L3" s="561" t="s">
        <v>2</v>
      </c>
      <c r="M3" s="561"/>
      <c r="N3" s="561"/>
      <c r="O3" s="561"/>
      <c r="P3" s="561"/>
      <c r="Q3" s="561" t="s">
        <v>3</v>
      </c>
      <c r="R3" s="561"/>
      <c r="S3" s="561"/>
      <c r="T3" s="561"/>
      <c r="U3" s="561"/>
      <c r="V3" s="563" t="s">
        <v>13</v>
      </c>
      <c r="W3" s="562" t="s">
        <v>55</v>
      </c>
    </row>
    <row r="4" spans="1:23" ht="36" customHeight="1">
      <c r="A4" s="575"/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77" t="s">
        <v>424</v>
      </c>
      <c r="M4" s="578"/>
      <c r="N4" s="579" t="s">
        <v>4</v>
      </c>
      <c r="O4" s="577" t="s">
        <v>14</v>
      </c>
      <c r="P4" s="561" t="s">
        <v>5</v>
      </c>
      <c r="Q4" s="570" t="s">
        <v>15</v>
      </c>
      <c r="R4" s="570"/>
      <c r="S4" s="571" t="s">
        <v>6</v>
      </c>
      <c r="T4" s="562" t="s">
        <v>7</v>
      </c>
      <c r="U4" s="563" t="s">
        <v>8</v>
      </c>
      <c r="V4" s="564"/>
      <c r="W4" s="562"/>
    </row>
    <row r="5" spans="1:23">
      <c r="A5" s="575"/>
      <c r="B5" s="561"/>
      <c r="C5" s="561"/>
      <c r="D5" s="561"/>
      <c r="E5" s="561"/>
      <c r="F5" s="561"/>
      <c r="G5" s="561"/>
      <c r="H5" s="561"/>
      <c r="I5" s="561"/>
      <c r="J5" s="561"/>
      <c r="K5" s="561"/>
      <c r="L5" s="29" t="s">
        <v>9</v>
      </c>
      <c r="M5" s="29" t="s">
        <v>10</v>
      </c>
      <c r="N5" s="580"/>
      <c r="O5" s="577"/>
      <c r="P5" s="561"/>
      <c r="Q5" s="30" t="s">
        <v>11</v>
      </c>
      <c r="R5" s="30" t="s">
        <v>12</v>
      </c>
      <c r="S5" s="571"/>
      <c r="T5" s="562"/>
      <c r="U5" s="582"/>
      <c r="V5" s="565"/>
      <c r="W5" s="562"/>
    </row>
    <row r="6" spans="1:23">
      <c r="A6">
        <v>1</v>
      </c>
      <c r="B6">
        <v>516</v>
      </c>
      <c r="C6" t="s">
        <v>425</v>
      </c>
      <c r="D6" t="s">
        <v>17</v>
      </c>
      <c r="E6">
        <v>2061</v>
      </c>
      <c r="F6" t="s">
        <v>18</v>
      </c>
      <c r="G6">
        <v>600</v>
      </c>
      <c r="M6" s="28"/>
      <c r="N6" s="170" t="s">
        <v>496</v>
      </c>
      <c r="P6" t="s">
        <v>56</v>
      </c>
      <c r="Q6">
        <v>24</v>
      </c>
      <c r="R6">
        <v>18</v>
      </c>
      <c r="S6" t="s">
        <v>30</v>
      </c>
      <c r="V6" t="s">
        <v>431</v>
      </c>
    </row>
    <row r="7" spans="1:23">
      <c r="A7">
        <v>2</v>
      </c>
      <c r="B7">
        <v>519</v>
      </c>
      <c r="C7" t="s">
        <v>430</v>
      </c>
      <c r="D7" t="s">
        <v>17</v>
      </c>
      <c r="E7">
        <v>2062</v>
      </c>
      <c r="F7" t="s">
        <v>18</v>
      </c>
      <c r="G7">
        <v>82</v>
      </c>
      <c r="M7" s="28"/>
      <c r="N7" s="170" t="s">
        <v>496</v>
      </c>
      <c r="P7" t="s">
        <v>27</v>
      </c>
      <c r="Q7">
        <v>3</v>
      </c>
      <c r="R7">
        <v>2</v>
      </c>
      <c r="S7" t="s">
        <v>221</v>
      </c>
      <c r="V7" t="s">
        <v>431</v>
      </c>
    </row>
    <row r="8" spans="1:23">
      <c r="A8">
        <v>3</v>
      </c>
      <c r="B8">
        <v>521</v>
      </c>
      <c r="C8" t="s">
        <v>920</v>
      </c>
      <c r="D8" t="s">
        <v>17</v>
      </c>
      <c r="E8">
        <v>2062</v>
      </c>
      <c r="F8" t="s">
        <v>18</v>
      </c>
      <c r="G8">
        <v>240</v>
      </c>
      <c r="M8" s="170"/>
      <c r="N8" s="170" t="s">
        <v>496</v>
      </c>
      <c r="P8" t="s">
        <v>56</v>
      </c>
      <c r="Q8">
        <v>9</v>
      </c>
      <c r="R8">
        <v>7</v>
      </c>
      <c r="S8" t="s">
        <v>30</v>
      </c>
      <c r="V8" t="s">
        <v>431</v>
      </c>
    </row>
    <row r="9" spans="1:23">
      <c r="A9">
        <v>4</v>
      </c>
      <c r="B9">
        <v>521</v>
      </c>
      <c r="C9" t="s">
        <v>426</v>
      </c>
      <c r="D9" t="s">
        <v>17</v>
      </c>
      <c r="E9">
        <v>2062</v>
      </c>
      <c r="F9" t="s">
        <v>18</v>
      </c>
      <c r="G9">
        <v>240</v>
      </c>
      <c r="M9" s="28"/>
      <c r="N9" s="170" t="s">
        <v>496</v>
      </c>
      <c r="V9" t="s">
        <v>431</v>
      </c>
    </row>
    <row r="10" spans="1:23">
      <c r="A10">
        <v>5</v>
      </c>
      <c r="B10" s="18">
        <v>522</v>
      </c>
      <c r="C10" t="s">
        <v>46</v>
      </c>
      <c r="D10" t="s">
        <v>17</v>
      </c>
      <c r="E10">
        <v>2062</v>
      </c>
      <c r="F10" t="s">
        <v>18</v>
      </c>
      <c r="G10">
        <v>775</v>
      </c>
      <c r="M10" s="28"/>
      <c r="N10" s="170" t="s">
        <v>496</v>
      </c>
      <c r="P10" t="s">
        <v>27</v>
      </c>
      <c r="Q10">
        <v>1.5</v>
      </c>
      <c r="R10">
        <v>1.5</v>
      </c>
      <c r="S10" t="s">
        <v>26</v>
      </c>
      <c r="V10" t="s">
        <v>431</v>
      </c>
    </row>
    <row r="11" spans="1:23">
      <c r="A11">
        <v>6</v>
      </c>
      <c r="B11" s="18">
        <v>522</v>
      </c>
      <c r="C11" t="s">
        <v>46</v>
      </c>
      <c r="D11" t="s">
        <v>17</v>
      </c>
      <c r="E11">
        <v>2062</v>
      </c>
      <c r="F11" t="s">
        <v>18</v>
      </c>
      <c r="G11">
        <v>775</v>
      </c>
      <c r="L11" s="28"/>
      <c r="N11" s="34" t="s">
        <v>488</v>
      </c>
      <c r="P11" t="s">
        <v>27</v>
      </c>
      <c r="Q11">
        <v>1.5</v>
      </c>
      <c r="R11">
        <v>1.5</v>
      </c>
      <c r="S11" t="s">
        <v>26</v>
      </c>
      <c r="V11" t="s">
        <v>431</v>
      </c>
    </row>
    <row r="12" spans="1:23">
      <c r="A12">
        <v>7</v>
      </c>
      <c r="B12">
        <v>523</v>
      </c>
      <c r="C12" t="s">
        <v>427</v>
      </c>
      <c r="D12" t="s">
        <v>17</v>
      </c>
      <c r="E12">
        <v>2062</v>
      </c>
      <c r="F12" t="s">
        <v>18</v>
      </c>
      <c r="G12">
        <v>974</v>
      </c>
      <c r="H12" t="s">
        <v>17</v>
      </c>
      <c r="I12">
        <v>2062</v>
      </c>
      <c r="J12" t="s">
        <v>18</v>
      </c>
      <c r="K12">
        <v>851</v>
      </c>
      <c r="S12" t="s">
        <v>525</v>
      </c>
      <c r="V12" t="s">
        <v>431</v>
      </c>
    </row>
    <row r="13" spans="1:23">
      <c r="A13">
        <v>8</v>
      </c>
      <c r="B13" s="18">
        <v>524</v>
      </c>
      <c r="C13" t="s">
        <v>46</v>
      </c>
      <c r="D13" t="s">
        <v>17</v>
      </c>
      <c r="E13">
        <v>2063</v>
      </c>
      <c r="F13" t="s">
        <v>18</v>
      </c>
      <c r="G13">
        <v>210</v>
      </c>
      <c r="M13" s="28"/>
      <c r="N13" s="170" t="s">
        <v>496</v>
      </c>
      <c r="P13" t="s">
        <v>27</v>
      </c>
      <c r="Q13">
        <v>1.5</v>
      </c>
      <c r="R13">
        <v>1.5</v>
      </c>
      <c r="S13" t="s">
        <v>26</v>
      </c>
      <c r="V13" t="s">
        <v>431</v>
      </c>
    </row>
    <row r="14" spans="1:23">
      <c r="A14">
        <v>9</v>
      </c>
      <c r="B14" s="18">
        <v>524</v>
      </c>
      <c r="C14" t="s">
        <v>46</v>
      </c>
      <c r="D14" t="s">
        <v>17</v>
      </c>
      <c r="E14">
        <v>2063</v>
      </c>
      <c r="F14" t="s">
        <v>18</v>
      </c>
      <c r="G14">
        <v>210</v>
      </c>
      <c r="L14" s="28"/>
      <c r="N14" s="34" t="s">
        <v>488</v>
      </c>
      <c r="P14" t="s">
        <v>27</v>
      </c>
      <c r="Q14">
        <v>5.5</v>
      </c>
      <c r="R14">
        <v>5.5</v>
      </c>
      <c r="S14" t="s">
        <v>30</v>
      </c>
      <c r="V14" t="s">
        <v>431</v>
      </c>
    </row>
    <row r="15" spans="1:23">
      <c r="A15">
        <v>10</v>
      </c>
      <c r="B15" s="18">
        <v>524</v>
      </c>
      <c r="C15" t="s">
        <v>428</v>
      </c>
      <c r="D15" t="s">
        <v>17</v>
      </c>
      <c r="E15">
        <v>2063</v>
      </c>
      <c r="F15" t="s">
        <v>18</v>
      </c>
      <c r="G15">
        <v>210</v>
      </c>
      <c r="H15" t="s">
        <v>17</v>
      </c>
      <c r="I15">
        <v>2062</v>
      </c>
      <c r="J15" t="s">
        <v>18</v>
      </c>
      <c r="K15">
        <v>950</v>
      </c>
      <c r="L15" s="28"/>
      <c r="N15" s="34" t="s">
        <v>488</v>
      </c>
      <c r="V15" t="s">
        <v>431</v>
      </c>
    </row>
    <row r="16" spans="1:23">
      <c r="A16">
        <v>11</v>
      </c>
      <c r="B16" s="171">
        <v>525</v>
      </c>
      <c r="C16" s="36" t="s">
        <v>451</v>
      </c>
      <c r="D16" s="35" t="s">
        <v>17</v>
      </c>
      <c r="E16" s="35">
        <v>2063</v>
      </c>
      <c r="F16" s="35" t="s">
        <v>18</v>
      </c>
      <c r="G16" s="35">
        <v>310</v>
      </c>
      <c r="H16" s="35" t="s">
        <v>17</v>
      </c>
      <c r="I16" s="35">
        <v>2063</v>
      </c>
      <c r="J16" s="35" t="s">
        <v>18</v>
      </c>
      <c r="K16" s="35">
        <v>200</v>
      </c>
      <c r="M16" s="28"/>
      <c r="N16" s="170" t="s">
        <v>496</v>
      </c>
      <c r="P16" t="s">
        <v>27</v>
      </c>
      <c r="Q16">
        <v>19</v>
      </c>
      <c r="R16">
        <v>14</v>
      </c>
      <c r="S16" t="s">
        <v>30</v>
      </c>
      <c r="V16" t="s">
        <v>431</v>
      </c>
    </row>
    <row r="17" spans="1:22">
      <c r="A17">
        <v>12</v>
      </c>
      <c r="B17">
        <v>526</v>
      </c>
      <c r="C17" t="s">
        <v>429</v>
      </c>
      <c r="L17" s="28"/>
      <c r="N17" s="34" t="s">
        <v>488</v>
      </c>
      <c r="P17" t="s">
        <v>56</v>
      </c>
      <c r="Q17">
        <v>5.5</v>
      </c>
      <c r="R17">
        <v>5.5</v>
      </c>
      <c r="S17" t="s">
        <v>30</v>
      </c>
      <c r="V17" t="s">
        <v>431</v>
      </c>
    </row>
    <row r="18" spans="1:22">
      <c r="A18">
        <v>13</v>
      </c>
      <c r="B18">
        <v>527</v>
      </c>
      <c r="C18" s="36" t="s">
        <v>452</v>
      </c>
      <c r="D18" s="35" t="s">
        <v>17</v>
      </c>
      <c r="E18" s="35">
        <v>2063</v>
      </c>
      <c r="F18" s="35" t="s">
        <v>18</v>
      </c>
      <c r="G18" s="35">
        <v>431</v>
      </c>
      <c r="H18" s="35" t="s">
        <v>17</v>
      </c>
      <c r="I18" s="35">
        <v>2063</v>
      </c>
      <c r="J18" s="35" t="s">
        <v>18</v>
      </c>
      <c r="K18" s="35">
        <v>431</v>
      </c>
      <c r="L18" s="28"/>
      <c r="N18" s="34" t="s">
        <v>488</v>
      </c>
      <c r="P18" t="s">
        <v>56</v>
      </c>
      <c r="Q18">
        <v>7</v>
      </c>
      <c r="R18">
        <v>7</v>
      </c>
      <c r="S18" t="s">
        <v>30</v>
      </c>
      <c r="V18" t="s">
        <v>431</v>
      </c>
    </row>
  </sheetData>
  <mergeCells count="18">
    <mergeCell ref="B1:W1"/>
    <mergeCell ref="B3:B5"/>
    <mergeCell ref="C3:C5"/>
    <mergeCell ref="D3:G5"/>
    <mergeCell ref="L3:P3"/>
    <mergeCell ref="Q3:U3"/>
    <mergeCell ref="V3:V5"/>
    <mergeCell ref="W3:W5"/>
    <mergeCell ref="L4:M4"/>
    <mergeCell ref="O4:O5"/>
    <mergeCell ref="H3:K5"/>
    <mergeCell ref="N4:N5"/>
    <mergeCell ref="P4:P5"/>
    <mergeCell ref="Q4:R4"/>
    <mergeCell ref="S4:S5"/>
    <mergeCell ref="A3:A5"/>
    <mergeCell ref="T4:T5"/>
    <mergeCell ref="U4:U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70" zoomScaleNormal="70" zoomScaleSheetLayoutView="70" workbookViewId="0">
      <selection activeCell="J37" sqref="J37"/>
    </sheetView>
  </sheetViews>
  <sheetFormatPr defaultRowHeight="18.75"/>
  <cols>
    <col min="1" max="1" width="4.88671875" style="171" bestFit="1" customWidth="1"/>
    <col min="2" max="2" width="4.77734375" hidden="1" customWidth="1"/>
    <col min="3" max="3" width="35.88671875" style="247" bestFit="1" customWidth="1"/>
    <col min="4" max="4" width="4" style="18" bestFit="1" customWidth="1"/>
    <col min="5" max="5" width="5" style="18" bestFit="1" customWidth="1"/>
    <col min="6" max="6" width="2.21875" style="18" bestFit="1" customWidth="1"/>
    <col min="7" max="7" width="4" style="18" bestFit="1" customWidth="1"/>
    <col min="8" max="8" width="8.88671875" style="171"/>
    <col min="9" max="9" width="6" style="18" bestFit="1" customWidth="1"/>
    <col min="10" max="10" width="5" style="18" bestFit="1" customWidth="1"/>
    <col min="11" max="11" width="23.88671875" style="18" bestFit="1" customWidth="1"/>
  </cols>
  <sheetData>
    <row r="1" spans="1:11">
      <c r="A1" s="584" t="s">
        <v>948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</row>
    <row r="2" spans="1:11" ht="9" customHeight="1">
      <c r="A2" s="364"/>
      <c r="B2" s="365"/>
      <c r="C2" s="377"/>
      <c r="D2" s="378"/>
      <c r="E2" s="378"/>
      <c r="F2" s="378"/>
      <c r="G2" s="378"/>
      <c r="H2" s="379"/>
      <c r="I2" s="378"/>
      <c r="J2" s="378"/>
      <c r="K2" s="378"/>
    </row>
    <row r="3" spans="1:11" ht="30.75" customHeight="1">
      <c r="A3" s="587" t="s">
        <v>944</v>
      </c>
      <c r="B3" s="586" t="s">
        <v>888</v>
      </c>
      <c r="C3" s="586" t="s">
        <v>881</v>
      </c>
      <c r="D3" s="586" t="s">
        <v>478</v>
      </c>
      <c r="E3" s="586"/>
      <c r="F3" s="586"/>
      <c r="G3" s="586"/>
      <c r="H3" s="586" t="s">
        <v>4</v>
      </c>
      <c r="I3" s="588" t="s">
        <v>947</v>
      </c>
      <c r="J3" s="588"/>
      <c r="K3" s="586" t="s">
        <v>946</v>
      </c>
    </row>
    <row r="4" spans="1:11">
      <c r="A4" s="587"/>
      <c r="B4" s="586"/>
      <c r="C4" s="586"/>
      <c r="D4" s="586"/>
      <c r="E4" s="586"/>
      <c r="F4" s="586"/>
      <c r="G4" s="586"/>
      <c r="H4" s="586"/>
      <c r="I4" s="168" t="s">
        <v>9</v>
      </c>
      <c r="J4" s="346" t="s">
        <v>10</v>
      </c>
      <c r="K4" s="586"/>
    </row>
    <row r="5" spans="1:11">
      <c r="A5" s="366"/>
      <c r="B5" s="151" t="s">
        <v>926</v>
      </c>
      <c r="C5" s="248" t="s">
        <v>945</v>
      </c>
      <c r="D5" s="240">
        <v>0</v>
      </c>
      <c r="E5" s="240">
        <v>0</v>
      </c>
      <c r="F5" s="240">
        <v>0</v>
      </c>
      <c r="G5" s="240">
        <v>0</v>
      </c>
      <c r="H5" s="237">
        <v>0</v>
      </c>
      <c r="I5" s="238">
        <v>0</v>
      </c>
      <c r="J5" s="238"/>
      <c r="K5" s="245">
        <v>0</v>
      </c>
    </row>
    <row r="6" spans="1:11">
      <c r="A6" s="366">
        <v>1</v>
      </c>
      <c r="B6" s="367">
        <v>1052</v>
      </c>
      <c r="C6" s="368" t="s">
        <v>391</v>
      </c>
      <c r="D6" s="374" t="s">
        <v>17</v>
      </c>
      <c r="E6" s="374">
        <v>2042</v>
      </c>
      <c r="F6" s="374" t="s">
        <v>18</v>
      </c>
      <c r="G6" s="374">
        <v>610</v>
      </c>
      <c r="H6" s="367" t="s">
        <v>488</v>
      </c>
      <c r="I6" s="371"/>
      <c r="J6" s="371"/>
      <c r="K6" s="374" t="s">
        <v>400</v>
      </c>
    </row>
    <row r="7" spans="1:11">
      <c r="A7" s="366">
        <v>2</v>
      </c>
      <c r="B7" s="367">
        <v>1002</v>
      </c>
      <c r="C7" s="368" t="s">
        <v>387</v>
      </c>
      <c r="D7" s="374" t="s">
        <v>17</v>
      </c>
      <c r="E7" s="374">
        <v>2043</v>
      </c>
      <c r="F7" s="374" t="s">
        <v>18</v>
      </c>
      <c r="G7" s="374">
        <v>270</v>
      </c>
      <c r="H7" s="367" t="s">
        <v>488</v>
      </c>
      <c r="I7" s="371">
        <v>660</v>
      </c>
      <c r="J7" s="371"/>
      <c r="K7" s="374" t="s">
        <v>399</v>
      </c>
    </row>
    <row r="8" spans="1:11">
      <c r="A8" s="366">
        <v>3</v>
      </c>
      <c r="B8" s="367">
        <v>892</v>
      </c>
      <c r="C8" s="368" t="s">
        <v>380</v>
      </c>
      <c r="D8" s="374" t="s">
        <v>17</v>
      </c>
      <c r="E8" s="374">
        <v>2044</v>
      </c>
      <c r="F8" s="374" t="s">
        <v>18</v>
      </c>
      <c r="G8" s="374">
        <v>64</v>
      </c>
      <c r="H8" s="366" t="s">
        <v>496</v>
      </c>
      <c r="I8" s="371"/>
      <c r="J8" s="371"/>
      <c r="K8" s="374" t="s">
        <v>399</v>
      </c>
    </row>
    <row r="9" spans="1:11">
      <c r="A9" s="366">
        <v>4</v>
      </c>
      <c r="B9" s="367">
        <v>842</v>
      </c>
      <c r="C9" s="368" t="s">
        <v>377</v>
      </c>
      <c r="D9" s="374" t="s">
        <v>17</v>
      </c>
      <c r="E9" s="374">
        <v>2045</v>
      </c>
      <c r="F9" s="374" t="s">
        <v>18</v>
      </c>
      <c r="G9" s="374">
        <v>23</v>
      </c>
      <c r="H9" s="367" t="s">
        <v>488</v>
      </c>
      <c r="I9" s="371">
        <v>1753</v>
      </c>
      <c r="J9" s="371"/>
      <c r="K9" s="374" t="s">
        <v>921</v>
      </c>
    </row>
    <row r="10" spans="1:11">
      <c r="A10" s="366">
        <v>5</v>
      </c>
      <c r="B10" s="367">
        <v>752</v>
      </c>
      <c r="C10" s="368" t="s">
        <v>371</v>
      </c>
      <c r="D10" s="374" t="s">
        <v>17</v>
      </c>
      <c r="E10" s="374">
        <v>2046</v>
      </c>
      <c r="F10" s="374" t="s">
        <v>18</v>
      </c>
      <c r="G10" s="374">
        <v>800</v>
      </c>
      <c r="H10" s="367" t="s">
        <v>488</v>
      </c>
      <c r="I10" s="371">
        <v>1777</v>
      </c>
      <c r="J10" s="371"/>
      <c r="K10" s="374" t="s">
        <v>921</v>
      </c>
    </row>
    <row r="11" spans="1:11">
      <c r="A11" s="366">
        <v>6</v>
      </c>
      <c r="B11" s="367">
        <v>682</v>
      </c>
      <c r="C11" s="368" t="s">
        <v>368</v>
      </c>
      <c r="D11" s="374" t="s">
        <v>17</v>
      </c>
      <c r="E11" s="374">
        <v>2047</v>
      </c>
      <c r="F11" s="374" t="s">
        <v>18</v>
      </c>
      <c r="G11" s="374">
        <v>915</v>
      </c>
      <c r="H11" s="366" t="s">
        <v>496</v>
      </c>
      <c r="I11" s="371"/>
      <c r="J11" s="371">
        <v>3851</v>
      </c>
      <c r="K11" s="374" t="s">
        <v>398</v>
      </c>
    </row>
    <row r="12" spans="1:11">
      <c r="A12" s="366">
        <v>7</v>
      </c>
      <c r="B12" s="367">
        <v>562</v>
      </c>
      <c r="C12" s="368" t="s">
        <v>364</v>
      </c>
      <c r="D12" s="374" t="s">
        <v>17</v>
      </c>
      <c r="E12" s="374">
        <v>2050</v>
      </c>
      <c r="F12" s="374" t="s">
        <v>18</v>
      </c>
      <c r="G12" s="374">
        <v>375</v>
      </c>
      <c r="H12" s="367" t="s">
        <v>488</v>
      </c>
      <c r="I12" s="371">
        <v>3575</v>
      </c>
      <c r="J12" s="371"/>
      <c r="K12" s="374" t="s">
        <v>922</v>
      </c>
    </row>
    <row r="13" spans="1:11">
      <c r="A13" s="366">
        <v>8</v>
      </c>
      <c r="B13" s="367">
        <v>492</v>
      </c>
      <c r="C13" s="368" t="s">
        <v>360</v>
      </c>
      <c r="D13" s="374" t="s">
        <v>17</v>
      </c>
      <c r="E13" s="374">
        <v>2051</v>
      </c>
      <c r="F13" s="374" t="s">
        <v>18</v>
      </c>
      <c r="G13" s="374">
        <v>565</v>
      </c>
      <c r="H13" s="366" t="s">
        <v>496</v>
      </c>
      <c r="I13" s="371"/>
      <c r="J13" s="371">
        <v>3650</v>
      </c>
      <c r="K13" s="374" t="s">
        <v>397</v>
      </c>
    </row>
    <row r="14" spans="1:11">
      <c r="A14" s="366">
        <v>9</v>
      </c>
      <c r="B14" s="367">
        <v>482</v>
      </c>
      <c r="C14" s="368" t="s">
        <v>359</v>
      </c>
      <c r="D14" s="374" t="s">
        <v>17</v>
      </c>
      <c r="E14" s="374">
        <v>2052</v>
      </c>
      <c r="F14" s="374" t="s">
        <v>18</v>
      </c>
      <c r="G14" s="374">
        <v>375</v>
      </c>
      <c r="H14" s="367" t="s">
        <v>488</v>
      </c>
      <c r="I14" s="371">
        <v>2000</v>
      </c>
      <c r="J14" s="371"/>
      <c r="K14" s="374" t="s">
        <v>922</v>
      </c>
    </row>
    <row r="15" spans="1:11">
      <c r="A15" s="366">
        <v>10</v>
      </c>
      <c r="B15" s="367">
        <v>432</v>
      </c>
      <c r="C15" s="368" t="s">
        <v>356</v>
      </c>
      <c r="D15" s="374" t="s">
        <v>17</v>
      </c>
      <c r="E15" s="374">
        <v>2053</v>
      </c>
      <c r="F15" s="374" t="s">
        <v>18</v>
      </c>
      <c r="G15" s="374">
        <v>308</v>
      </c>
      <c r="H15" s="367" t="s">
        <v>488</v>
      </c>
      <c r="I15" s="371">
        <v>933</v>
      </c>
      <c r="J15" s="371"/>
      <c r="K15" s="374" t="s">
        <v>922</v>
      </c>
    </row>
    <row r="16" spans="1:11">
      <c r="A16" s="366">
        <v>11</v>
      </c>
      <c r="B16" s="367">
        <v>342</v>
      </c>
      <c r="C16" s="368" t="s">
        <v>305</v>
      </c>
      <c r="D16" s="374" t="s">
        <v>17</v>
      </c>
      <c r="E16" s="374">
        <v>2054</v>
      </c>
      <c r="F16" s="374" t="s">
        <v>18</v>
      </c>
      <c r="G16" s="374">
        <v>300</v>
      </c>
      <c r="H16" s="367" t="s">
        <v>488</v>
      </c>
      <c r="I16" s="371">
        <v>992</v>
      </c>
      <c r="J16" s="371"/>
      <c r="K16" s="374" t="s">
        <v>922</v>
      </c>
    </row>
    <row r="17" spans="1:11">
      <c r="A17" s="366">
        <v>12</v>
      </c>
      <c r="B17" s="367">
        <v>252</v>
      </c>
      <c r="C17" s="368" t="s">
        <v>351</v>
      </c>
      <c r="D17" s="374" t="s">
        <v>17</v>
      </c>
      <c r="E17" s="374">
        <v>2055</v>
      </c>
      <c r="F17" s="374" t="s">
        <v>18</v>
      </c>
      <c r="G17" s="374">
        <v>975</v>
      </c>
      <c r="H17" s="367" t="s">
        <v>488</v>
      </c>
      <c r="I17" s="371">
        <v>1675</v>
      </c>
      <c r="J17" s="371"/>
      <c r="K17" s="374" t="s">
        <v>397</v>
      </c>
    </row>
    <row r="18" spans="1:11">
      <c r="A18" s="366">
        <v>13</v>
      </c>
      <c r="B18" s="367">
        <v>242</v>
      </c>
      <c r="C18" s="368" t="s">
        <v>347</v>
      </c>
      <c r="D18" s="374" t="s">
        <v>17</v>
      </c>
      <c r="E18" s="374">
        <v>2056</v>
      </c>
      <c r="F18" s="374" t="s">
        <v>18</v>
      </c>
      <c r="G18" s="374">
        <v>62</v>
      </c>
      <c r="H18" s="367" t="s">
        <v>488</v>
      </c>
      <c r="I18" s="371">
        <v>87</v>
      </c>
      <c r="J18" s="371"/>
      <c r="K18" s="374" t="s">
        <v>397</v>
      </c>
    </row>
    <row r="19" spans="1:11">
      <c r="A19" s="366">
        <v>14</v>
      </c>
      <c r="B19" s="367">
        <v>202</v>
      </c>
      <c r="C19" s="368" t="s">
        <v>347</v>
      </c>
      <c r="D19" s="374" t="s">
        <v>17</v>
      </c>
      <c r="E19" s="374">
        <v>2056</v>
      </c>
      <c r="F19" s="374" t="s">
        <v>18</v>
      </c>
      <c r="G19" s="374">
        <v>380</v>
      </c>
      <c r="H19" s="366" t="s">
        <v>496</v>
      </c>
      <c r="I19" s="371"/>
      <c r="J19" s="371">
        <v>4815</v>
      </c>
      <c r="K19" s="374" t="s">
        <v>393</v>
      </c>
    </row>
    <row r="20" spans="1:11">
      <c r="A20" s="366">
        <v>15</v>
      </c>
      <c r="B20" s="367">
        <v>62</v>
      </c>
      <c r="C20" s="368" t="s">
        <v>341</v>
      </c>
      <c r="D20" s="374" t="s">
        <v>17</v>
      </c>
      <c r="E20" s="374">
        <v>2060</v>
      </c>
      <c r="F20" s="374" t="s">
        <v>18</v>
      </c>
      <c r="G20" s="374">
        <v>589</v>
      </c>
      <c r="H20" s="366" t="s">
        <v>496</v>
      </c>
      <c r="I20" s="371"/>
      <c r="J20" s="371">
        <v>4209</v>
      </c>
      <c r="K20" s="374" t="s">
        <v>396</v>
      </c>
    </row>
    <row r="21" spans="1:11">
      <c r="A21" s="366">
        <v>16</v>
      </c>
      <c r="B21" s="374">
        <v>11</v>
      </c>
      <c r="C21" s="368" t="s">
        <v>337</v>
      </c>
      <c r="D21" s="374" t="s">
        <v>17</v>
      </c>
      <c r="E21" s="374">
        <v>2061</v>
      </c>
      <c r="F21" s="374" t="s">
        <v>18</v>
      </c>
      <c r="G21" s="374">
        <v>335</v>
      </c>
      <c r="H21" s="367" t="s">
        <v>488</v>
      </c>
      <c r="I21" s="371">
        <v>5273</v>
      </c>
      <c r="J21" s="371"/>
      <c r="K21" s="374" t="s">
        <v>396</v>
      </c>
    </row>
    <row r="22" spans="1:11">
      <c r="A22" s="366">
        <v>17</v>
      </c>
      <c r="B22" s="367">
        <v>386</v>
      </c>
      <c r="C22" s="368" t="s">
        <v>333</v>
      </c>
      <c r="D22" s="374" t="s">
        <v>17</v>
      </c>
      <c r="E22" s="374">
        <v>2063</v>
      </c>
      <c r="F22" s="374" t="s">
        <v>18</v>
      </c>
      <c r="G22" s="374">
        <v>50</v>
      </c>
      <c r="H22" s="367" t="s">
        <v>496</v>
      </c>
      <c r="I22" s="371"/>
      <c r="J22" s="371">
        <v>2461</v>
      </c>
      <c r="K22" s="374" t="s">
        <v>395</v>
      </c>
    </row>
    <row r="23" spans="1:11">
      <c r="A23" s="366">
        <v>18</v>
      </c>
      <c r="B23" s="367">
        <v>378</v>
      </c>
      <c r="C23" s="368" t="s">
        <v>328</v>
      </c>
      <c r="D23" s="374" t="s">
        <v>17</v>
      </c>
      <c r="E23" s="374">
        <v>2066</v>
      </c>
      <c r="F23" s="374" t="s">
        <v>18</v>
      </c>
      <c r="G23" s="374">
        <v>223</v>
      </c>
      <c r="H23" s="366" t="s">
        <v>496</v>
      </c>
      <c r="I23" s="371"/>
      <c r="J23" s="371">
        <v>3173</v>
      </c>
      <c r="K23" s="374" t="s">
        <v>394</v>
      </c>
    </row>
    <row r="24" spans="1:11">
      <c r="A24" s="366"/>
      <c r="B24" s="151" t="s">
        <v>884</v>
      </c>
      <c r="C24" s="248" t="s">
        <v>950</v>
      </c>
      <c r="D24" s="245">
        <v>0</v>
      </c>
      <c r="E24" s="245">
        <v>0</v>
      </c>
      <c r="F24" s="245">
        <v>0</v>
      </c>
      <c r="G24" s="245">
        <v>0</v>
      </c>
      <c r="H24" s="237">
        <v>0</v>
      </c>
      <c r="I24" s="238">
        <v>0</v>
      </c>
      <c r="J24" s="238"/>
      <c r="K24" s="245">
        <v>0</v>
      </c>
    </row>
    <row r="25" spans="1:11">
      <c r="A25" s="366">
        <v>1</v>
      </c>
      <c r="B25" s="380">
        <v>143</v>
      </c>
      <c r="C25" s="372" t="s">
        <v>306</v>
      </c>
      <c r="D25" s="371" t="s">
        <v>17</v>
      </c>
      <c r="E25" s="394">
        <v>2031</v>
      </c>
      <c r="F25" s="394" t="s">
        <v>18</v>
      </c>
      <c r="G25" s="395" t="s">
        <v>503</v>
      </c>
      <c r="H25" s="366" t="s">
        <v>488</v>
      </c>
      <c r="I25" s="238"/>
      <c r="J25" s="238"/>
      <c r="K25" s="371" t="s">
        <v>416</v>
      </c>
    </row>
    <row r="26" spans="1:11">
      <c r="A26" s="366">
        <v>2</v>
      </c>
      <c r="B26" s="380">
        <v>134</v>
      </c>
      <c r="C26" s="372" t="s">
        <v>302</v>
      </c>
      <c r="D26" s="371" t="s">
        <v>17</v>
      </c>
      <c r="E26" s="394">
        <v>2031</v>
      </c>
      <c r="F26" s="394" t="s">
        <v>18</v>
      </c>
      <c r="G26" s="220">
        <v>760</v>
      </c>
      <c r="H26" s="366" t="s">
        <v>496</v>
      </c>
      <c r="I26" s="238"/>
      <c r="J26" s="238"/>
      <c r="K26" s="371" t="s">
        <v>416</v>
      </c>
    </row>
    <row r="27" spans="1:11">
      <c r="A27" s="366">
        <v>3</v>
      </c>
      <c r="B27" s="380">
        <v>138</v>
      </c>
      <c r="C27" s="372" t="s">
        <v>305</v>
      </c>
      <c r="D27" s="371" t="s">
        <v>17</v>
      </c>
      <c r="E27" s="394">
        <v>2031</v>
      </c>
      <c r="F27" s="394" t="s">
        <v>18</v>
      </c>
      <c r="G27" s="394">
        <v>885</v>
      </c>
      <c r="H27" s="366" t="s">
        <v>488</v>
      </c>
      <c r="I27" s="371"/>
      <c r="J27" s="371"/>
      <c r="K27" s="371" t="s">
        <v>416</v>
      </c>
    </row>
    <row r="28" spans="1:11">
      <c r="A28" s="366">
        <v>4</v>
      </c>
      <c r="B28" s="380">
        <v>150</v>
      </c>
      <c r="C28" s="372" t="s">
        <v>309</v>
      </c>
      <c r="D28" s="371" t="s">
        <v>17</v>
      </c>
      <c r="E28" s="394">
        <v>2032</v>
      </c>
      <c r="F28" s="394" t="s">
        <v>18</v>
      </c>
      <c r="G28" s="394">
        <v>560</v>
      </c>
      <c r="H28" s="366" t="s">
        <v>496</v>
      </c>
      <c r="I28" s="371"/>
      <c r="J28" s="371"/>
      <c r="K28" s="371" t="s">
        <v>416</v>
      </c>
    </row>
    <row r="29" spans="1:11">
      <c r="A29" s="366">
        <v>5</v>
      </c>
      <c r="B29" s="380">
        <v>153</v>
      </c>
      <c r="C29" s="372" t="s">
        <v>311</v>
      </c>
      <c r="D29" s="371" t="s">
        <v>17</v>
      </c>
      <c r="E29" s="394">
        <v>2032</v>
      </c>
      <c r="F29" s="394" t="s">
        <v>18</v>
      </c>
      <c r="G29" s="394">
        <v>730</v>
      </c>
      <c r="H29" s="366" t="s">
        <v>496</v>
      </c>
      <c r="I29" s="371"/>
      <c r="J29" s="371"/>
      <c r="K29" s="371" t="s">
        <v>416</v>
      </c>
    </row>
    <row r="30" spans="1:11">
      <c r="A30" s="366">
        <v>6</v>
      </c>
      <c r="B30" s="381">
        <v>161</v>
      </c>
      <c r="C30" s="372" t="s">
        <v>317</v>
      </c>
      <c r="D30" s="371" t="s">
        <v>17</v>
      </c>
      <c r="E30" s="394">
        <v>2034</v>
      </c>
      <c r="F30" s="394" t="s">
        <v>18</v>
      </c>
      <c r="G30" s="394">
        <v>760</v>
      </c>
      <c r="H30" s="366" t="s">
        <v>496</v>
      </c>
      <c r="I30" s="371"/>
      <c r="J30" s="371"/>
      <c r="K30" s="371" t="s">
        <v>417</v>
      </c>
    </row>
    <row r="31" spans="1:11">
      <c r="A31" s="366">
        <v>7</v>
      </c>
      <c r="B31" s="371">
        <v>166</v>
      </c>
      <c r="C31" s="372" t="s">
        <v>320</v>
      </c>
      <c r="D31" s="371" t="s">
        <v>17</v>
      </c>
      <c r="E31" s="394">
        <v>2035</v>
      </c>
      <c r="F31" s="394" t="s">
        <v>18</v>
      </c>
      <c r="G31" s="394">
        <v>936</v>
      </c>
      <c r="H31" s="367" t="s">
        <v>488</v>
      </c>
      <c r="I31" s="371"/>
      <c r="J31" s="371"/>
      <c r="K31" s="371" t="s">
        <v>400</v>
      </c>
    </row>
    <row r="32" spans="1:11">
      <c r="A32" s="366">
        <v>8</v>
      </c>
      <c r="B32" s="366">
        <v>171</v>
      </c>
      <c r="C32" s="372" t="s">
        <v>323</v>
      </c>
      <c r="D32" s="371" t="s">
        <v>17</v>
      </c>
      <c r="E32" s="394">
        <v>2038</v>
      </c>
      <c r="F32" s="394" t="s">
        <v>18</v>
      </c>
      <c r="G32" s="394">
        <v>180</v>
      </c>
      <c r="H32" s="366" t="s">
        <v>496</v>
      </c>
      <c r="I32" s="371"/>
      <c r="J32" s="371"/>
      <c r="K32" s="371" t="s">
        <v>400</v>
      </c>
    </row>
    <row r="33" spans="1:11">
      <c r="A33" s="366"/>
      <c r="B33" s="151" t="s">
        <v>858</v>
      </c>
      <c r="C33" s="248" t="s">
        <v>876</v>
      </c>
      <c r="D33" s="245">
        <v>0</v>
      </c>
      <c r="E33" s="245">
        <v>0</v>
      </c>
      <c r="F33" s="245">
        <v>0</v>
      </c>
      <c r="G33" s="245">
        <v>0</v>
      </c>
      <c r="H33" s="237">
        <v>0</v>
      </c>
      <c r="I33" s="238">
        <v>0</v>
      </c>
      <c r="J33" s="238"/>
      <c r="K33" s="245">
        <v>0</v>
      </c>
    </row>
    <row r="34" spans="1:11">
      <c r="A34" s="366">
        <v>1</v>
      </c>
      <c r="B34" s="380">
        <v>78</v>
      </c>
      <c r="C34" s="372" t="s">
        <v>533</v>
      </c>
      <c r="D34" s="371" t="s">
        <v>17</v>
      </c>
      <c r="E34" s="382" t="s">
        <v>531</v>
      </c>
      <c r="F34" s="373" t="s">
        <v>18</v>
      </c>
      <c r="G34" s="382">
        <v>125</v>
      </c>
      <c r="H34" s="366" t="s">
        <v>496</v>
      </c>
      <c r="I34" s="373" t="s">
        <v>889</v>
      </c>
      <c r="J34" s="366"/>
      <c r="K34" s="371" t="s">
        <v>515</v>
      </c>
    </row>
    <row r="35" spans="1:11">
      <c r="A35" s="366">
        <v>2</v>
      </c>
      <c r="B35" s="380">
        <v>69</v>
      </c>
      <c r="C35" s="372" t="s">
        <v>550</v>
      </c>
      <c r="D35" s="371" t="s">
        <v>17</v>
      </c>
      <c r="E35" s="382" t="s">
        <v>541</v>
      </c>
      <c r="F35" s="373" t="s">
        <v>18</v>
      </c>
      <c r="G35" s="371">
        <v>500</v>
      </c>
      <c r="H35" s="366" t="s">
        <v>488</v>
      </c>
      <c r="I35" s="366"/>
      <c r="J35" s="373" t="s">
        <v>889</v>
      </c>
      <c r="K35" s="371" t="s">
        <v>545</v>
      </c>
    </row>
    <row r="36" spans="1:11">
      <c r="A36" s="366"/>
      <c r="B36" s="151" t="s">
        <v>877</v>
      </c>
      <c r="C36" s="248" t="s">
        <v>860</v>
      </c>
      <c r="D36" s="245">
        <v>0</v>
      </c>
      <c r="E36" s="245">
        <v>0</v>
      </c>
      <c r="F36" s="245">
        <v>0</v>
      </c>
      <c r="G36" s="245">
        <v>0</v>
      </c>
      <c r="H36" s="237">
        <v>0</v>
      </c>
      <c r="I36" s="238">
        <v>0</v>
      </c>
      <c r="J36" s="238"/>
      <c r="K36" s="245">
        <v>0</v>
      </c>
    </row>
    <row r="37" spans="1:11">
      <c r="A37" s="366">
        <v>3</v>
      </c>
      <c r="B37" s="380">
        <v>63</v>
      </c>
      <c r="C37" s="372" t="s">
        <v>558</v>
      </c>
      <c r="D37" s="371" t="s">
        <v>17</v>
      </c>
      <c r="E37" s="382" t="s">
        <v>501</v>
      </c>
      <c r="F37" s="373" t="s">
        <v>18</v>
      </c>
      <c r="G37" s="382" t="s">
        <v>559</v>
      </c>
      <c r="H37" s="366" t="s">
        <v>488</v>
      </c>
      <c r="I37" s="373" t="s">
        <v>889</v>
      </c>
      <c r="J37" s="366"/>
      <c r="K37" s="371" t="s">
        <v>545</v>
      </c>
    </row>
    <row r="38" spans="1:11">
      <c r="A38" s="366">
        <v>4</v>
      </c>
      <c r="B38" s="380">
        <v>51</v>
      </c>
      <c r="C38" s="372" t="s">
        <v>576</v>
      </c>
      <c r="D38" s="371" t="s">
        <v>17</v>
      </c>
      <c r="E38" s="382" t="s">
        <v>522</v>
      </c>
      <c r="F38" s="371" t="s">
        <v>18</v>
      </c>
      <c r="G38" s="371">
        <v>520</v>
      </c>
      <c r="H38" s="366" t="s">
        <v>496</v>
      </c>
      <c r="I38" s="366"/>
      <c r="J38" s="373" t="s">
        <v>889</v>
      </c>
      <c r="K38" s="371" t="s">
        <v>567</v>
      </c>
    </row>
    <row r="39" spans="1:11">
      <c r="A39" s="366">
        <v>5</v>
      </c>
      <c r="B39" s="380">
        <v>48</v>
      </c>
      <c r="C39" s="372" t="s">
        <v>582</v>
      </c>
      <c r="D39" s="371" t="s">
        <v>17</v>
      </c>
      <c r="E39" s="382" t="s">
        <v>531</v>
      </c>
      <c r="F39" s="371" t="s">
        <v>18</v>
      </c>
      <c r="G39" s="371">
        <v>78</v>
      </c>
      <c r="H39" s="366" t="s">
        <v>488</v>
      </c>
      <c r="I39" s="371">
        <v>2063</v>
      </c>
      <c r="J39" s="371"/>
      <c r="K39" s="371" t="s">
        <v>567</v>
      </c>
    </row>
    <row r="40" spans="1:11">
      <c r="A40" s="366">
        <v>6</v>
      </c>
      <c r="B40" s="380">
        <v>38</v>
      </c>
      <c r="C40" s="372" t="s">
        <v>588</v>
      </c>
      <c r="D40" s="371" t="s">
        <v>17</v>
      </c>
      <c r="E40" s="382" t="s">
        <v>541</v>
      </c>
      <c r="F40" s="371" t="s">
        <v>18</v>
      </c>
      <c r="G40" s="371">
        <v>180</v>
      </c>
      <c r="H40" s="366" t="s">
        <v>496</v>
      </c>
      <c r="I40" s="371"/>
      <c r="J40" s="371">
        <v>1660</v>
      </c>
      <c r="K40" s="371" t="s">
        <v>585</v>
      </c>
    </row>
    <row r="41" spans="1:11">
      <c r="A41" s="366">
        <v>7</v>
      </c>
      <c r="B41" s="380">
        <v>16</v>
      </c>
      <c r="C41" s="372" t="s">
        <v>605</v>
      </c>
      <c r="D41" s="371" t="s">
        <v>17</v>
      </c>
      <c r="E41" s="382" t="s">
        <v>596</v>
      </c>
      <c r="F41" s="371" t="s">
        <v>18</v>
      </c>
      <c r="G41" s="371">
        <v>909</v>
      </c>
      <c r="H41" s="366" t="s">
        <v>496</v>
      </c>
      <c r="I41" s="371"/>
      <c r="J41" s="371">
        <v>1729</v>
      </c>
      <c r="K41" s="371" t="s">
        <v>598</v>
      </c>
    </row>
    <row r="42" spans="1:11">
      <c r="A42" s="366">
        <v>8</v>
      </c>
      <c r="B42" s="380">
        <v>19</v>
      </c>
      <c r="C42" s="372" t="s">
        <v>608</v>
      </c>
      <c r="D42" s="371" t="s">
        <v>17</v>
      </c>
      <c r="E42" s="382" t="s">
        <v>607</v>
      </c>
      <c r="F42" s="371" t="s">
        <v>18</v>
      </c>
      <c r="G42" s="371">
        <v>162</v>
      </c>
      <c r="H42" s="366" t="s">
        <v>496</v>
      </c>
      <c r="I42" s="371"/>
      <c r="J42" s="371">
        <v>253</v>
      </c>
      <c r="K42" s="371" t="s">
        <v>598</v>
      </c>
    </row>
    <row r="43" spans="1:11">
      <c r="A43" s="366">
        <v>9</v>
      </c>
      <c r="B43" s="380">
        <v>26</v>
      </c>
      <c r="C43" s="372" t="s">
        <v>612</v>
      </c>
      <c r="D43" s="371" t="s">
        <v>17</v>
      </c>
      <c r="E43" s="382" t="s">
        <v>607</v>
      </c>
      <c r="F43" s="371" t="s">
        <v>18</v>
      </c>
      <c r="G43" s="371">
        <v>880</v>
      </c>
      <c r="H43" s="366" t="s">
        <v>496</v>
      </c>
      <c r="I43" s="371"/>
      <c r="J43" s="371">
        <v>718</v>
      </c>
      <c r="K43" s="371" t="s">
        <v>598</v>
      </c>
    </row>
    <row r="44" spans="1:11">
      <c r="A44" s="366">
        <v>10</v>
      </c>
      <c r="B44" s="380">
        <v>32</v>
      </c>
      <c r="C44" s="372" t="s">
        <v>618</v>
      </c>
      <c r="D44" s="371" t="s">
        <v>17</v>
      </c>
      <c r="E44" s="382" t="s">
        <v>614</v>
      </c>
      <c r="F44" s="371" t="s">
        <v>18</v>
      </c>
      <c r="G44" s="371">
        <v>467</v>
      </c>
      <c r="H44" s="366" t="s">
        <v>496</v>
      </c>
      <c r="I44" s="371"/>
      <c r="J44" s="371">
        <v>587</v>
      </c>
      <c r="K44" s="371" t="s">
        <v>615</v>
      </c>
    </row>
    <row r="45" spans="1:11">
      <c r="A45" s="366">
        <v>11</v>
      </c>
      <c r="B45" s="380">
        <v>39</v>
      </c>
      <c r="C45" s="368" t="s">
        <v>624</v>
      </c>
      <c r="D45" s="371" t="s">
        <v>17</v>
      </c>
      <c r="E45" s="382" t="s">
        <v>622</v>
      </c>
      <c r="F45" s="371" t="s">
        <v>18</v>
      </c>
      <c r="G45" s="374">
        <v>305</v>
      </c>
      <c r="H45" s="366" t="s">
        <v>488</v>
      </c>
      <c r="I45" s="371">
        <v>5227</v>
      </c>
      <c r="J45" s="371"/>
      <c r="K45" s="371" t="s">
        <v>615</v>
      </c>
    </row>
    <row r="46" spans="1:11">
      <c r="A46" s="366">
        <v>12</v>
      </c>
      <c r="B46" s="380">
        <v>61</v>
      </c>
      <c r="C46" s="368" t="s">
        <v>656</v>
      </c>
      <c r="D46" s="371" t="s">
        <v>17</v>
      </c>
      <c r="E46" s="383" t="s">
        <v>653</v>
      </c>
      <c r="F46" s="371" t="s">
        <v>18</v>
      </c>
      <c r="G46" s="374">
        <v>485</v>
      </c>
      <c r="H46" s="366" t="s">
        <v>496</v>
      </c>
      <c r="I46" s="371"/>
      <c r="J46" s="371">
        <v>3018</v>
      </c>
      <c r="K46" s="371" t="s">
        <v>615</v>
      </c>
    </row>
    <row r="47" spans="1:11">
      <c r="A47" s="366">
        <v>13</v>
      </c>
      <c r="B47" s="380">
        <v>68</v>
      </c>
      <c r="C47" s="368" t="s">
        <v>661</v>
      </c>
      <c r="D47" s="371" t="s">
        <v>17</v>
      </c>
      <c r="E47" s="383">
        <v>11</v>
      </c>
      <c r="F47" s="371" t="s">
        <v>18</v>
      </c>
      <c r="G47" s="374">
        <v>226</v>
      </c>
      <c r="H47" s="366" t="s">
        <v>496</v>
      </c>
      <c r="I47" s="371"/>
      <c r="J47" s="371">
        <v>1741</v>
      </c>
      <c r="K47" s="371" t="s">
        <v>658</v>
      </c>
    </row>
    <row r="48" spans="1:11">
      <c r="A48" s="366">
        <v>14</v>
      </c>
      <c r="B48" s="371">
        <v>70</v>
      </c>
      <c r="C48" s="368" t="s">
        <v>663</v>
      </c>
      <c r="D48" s="371" t="s">
        <v>17</v>
      </c>
      <c r="E48" s="383">
        <v>11</v>
      </c>
      <c r="F48" s="371" t="s">
        <v>18</v>
      </c>
      <c r="G48" s="374">
        <v>530</v>
      </c>
      <c r="H48" s="366" t="s">
        <v>488</v>
      </c>
      <c r="I48" s="371">
        <v>4225</v>
      </c>
      <c r="J48" s="371"/>
      <c r="K48" s="371" t="s">
        <v>658</v>
      </c>
    </row>
    <row r="49" spans="1:11">
      <c r="A49" s="366">
        <v>15</v>
      </c>
      <c r="B49" s="380"/>
      <c r="C49" s="368" t="s">
        <v>666</v>
      </c>
      <c r="D49" s="371" t="s">
        <v>17</v>
      </c>
      <c r="E49" s="383">
        <v>12</v>
      </c>
      <c r="F49" s="371" t="s">
        <v>18</v>
      </c>
      <c r="G49" s="374">
        <v>885</v>
      </c>
      <c r="H49" s="366" t="s">
        <v>488</v>
      </c>
      <c r="I49" s="371">
        <v>1355</v>
      </c>
      <c r="J49" s="371"/>
      <c r="K49" s="371" t="s">
        <v>658</v>
      </c>
    </row>
    <row r="50" spans="1:11">
      <c r="A50" s="366">
        <v>16</v>
      </c>
      <c r="B50" s="380">
        <v>81</v>
      </c>
      <c r="C50" s="368" t="s">
        <v>674</v>
      </c>
      <c r="D50" s="371" t="s">
        <v>17</v>
      </c>
      <c r="E50" s="383">
        <v>13</v>
      </c>
      <c r="F50" s="371" t="s">
        <v>18</v>
      </c>
      <c r="G50" s="374">
        <v>834</v>
      </c>
      <c r="H50" s="366" t="s">
        <v>496</v>
      </c>
      <c r="I50" s="371"/>
      <c r="J50" s="371">
        <v>2608</v>
      </c>
      <c r="K50" s="371" t="s">
        <v>658</v>
      </c>
    </row>
    <row r="51" spans="1:11">
      <c r="A51" s="366">
        <v>17</v>
      </c>
      <c r="B51" s="380">
        <v>89</v>
      </c>
      <c r="C51" s="368" t="s">
        <v>684</v>
      </c>
      <c r="D51" s="371" t="s">
        <v>17</v>
      </c>
      <c r="E51" s="383">
        <v>15</v>
      </c>
      <c r="F51" s="371" t="s">
        <v>18</v>
      </c>
      <c r="G51" s="374">
        <v>460</v>
      </c>
      <c r="H51" s="366" t="s">
        <v>496</v>
      </c>
      <c r="I51" s="371"/>
      <c r="J51" s="371">
        <v>1626</v>
      </c>
      <c r="K51" s="371" t="s">
        <v>685</v>
      </c>
    </row>
    <row r="52" spans="1:11">
      <c r="A52" s="366">
        <v>18</v>
      </c>
      <c r="B52" s="380">
        <v>92</v>
      </c>
      <c r="C52" s="368" t="s">
        <v>688</v>
      </c>
      <c r="D52" s="371" t="s">
        <v>17</v>
      </c>
      <c r="E52" s="383">
        <v>16</v>
      </c>
      <c r="F52" s="371" t="s">
        <v>18</v>
      </c>
      <c r="G52" s="374">
        <v>235</v>
      </c>
      <c r="H52" s="366" t="s">
        <v>488</v>
      </c>
      <c r="I52" s="371">
        <v>3350</v>
      </c>
      <c r="J52" s="371"/>
      <c r="K52" s="371" t="s">
        <v>681</v>
      </c>
    </row>
    <row r="53" spans="1:11">
      <c r="A53" s="366">
        <v>19</v>
      </c>
      <c r="B53" s="380">
        <v>103</v>
      </c>
      <c r="C53" s="368" t="s">
        <v>702</v>
      </c>
      <c r="D53" s="371" t="s">
        <v>17</v>
      </c>
      <c r="E53" s="374">
        <v>21</v>
      </c>
      <c r="F53" s="371" t="s">
        <v>18</v>
      </c>
      <c r="G53" s="374">
        <v>242</v>
      </c>
      <c r="H53" s="366" t="s">
        <v>496</v>
      </c>
      <c r="I53" s="371"/>
      <c r="J53" s="371">
        <v>5782</v>
      </c>
      <c r="K53" s="371" t="s">
        <v>685</v>
      </c>
    </row>
    <row r="54" spans="1:11">
      <c r="A54" s="366">
        <v>20</v>
      </c>
      <c r="B54" s="380">
        <v>114</v>
      </c>
      <c r="C54" s="368" t="s">
        <v>720</v>
      </c>
      <c r="D54" s="371" t="s">
        <v>17</v>
      </c>
      <c r="E54" s="374">
        <v>22</v>
      </c>
      <c r="F54" s="371" t="s">
        <v>18</v>
      </c>
      <c r="G54" s="374">
        <v>335</v>
      </c>
      <c r="H54" s="366" t="s">
        <v>488</v>
      </c>
      <c r="I54" s="371">
        <v>6100</v>
      </c>
      <c r="J54" s="371"/>
      <c r="K54" s="371" t="s">
        <v>713</v>
      </c>
    </row>
    <row r="55" spans="1:11">
      <c r="A55" s="366">
        <v>21</v>
      </c>
      <c r="B55" s="380">
        <v>126</v>
      </c>
      <c r="C55" s="368" t="s">
        <v>550</v>
      </c>
      <c r="D55" s="371" t="s">
        <v>17</v>
      </c>
      <c r="E55" s="374">
        <v>25</v>
      </c>
      <c r="F55" s="371" t="s">
        <v>18</v>
      </c>
      <c r="G55" s="374">
        <v>660</v>
      </c>
      <c r="H55" s="366" t="s">
        <v>488</v>
      </c>
      <c r="I55" s="371">
        <v>3325</v>
      </c>
      <c r="J55" s="371"/>
      <c r="K55" s="371" t="s">
        <v>725</v>
      </c>
    </row>
    <row r="56" spans="1:11">
      <c r="A56" s="366">
        <v>22</v>
      </c>
      <c r="B56" s="380">
        <v>127</v>
      </c>
      <c r="C56" s="368" t="s">
        <v>734</v>
      </c>
      <c r="D56" s="371" t="s">
        <v>17</v>
      </c>
      <c r="E56" s="374">
        <v>25</v>
      </c>
      <c r="F56" s="371" t="s">
        <v>18</v>
      </c>
      <c r="G56" s="374">
        <v>850</v>
      </c>
      <c r="H56" s="366" t="s">
        <v>496</v>
      </c>
      <c r="I56" s="371"/>
      <c r="J56" s="371">
        <v>4608</v>
      </c>
      <c r="K56" s="371" t="s">
        <v>725</v>
      </c>
    </row>
    <row r="57" spans="1:11">
      <c r="A57" s="366">
        <v>23</v>
      </c>
      <c r="B57" s="380">
        <v>136</v>
      </c>
      <c r="C57" s="368" t="s">
        <v>746</v>
      </c>
      <c r="D57" s="371" t="s">
        <v>17</v>
      </c>
      <c r="E57" s="374">
        <v>26</v>
      </c>
      <c r="F57" s="371" t="s">
        <v>18</v>
      </c>
      <c r="G57" s="374">
        <v>850</v>
      </c>
      <c r="H57" s="366" t="s">
        <v>496</v>
      </c>
      <c r="I57" s="371"/>
      <c r="J57" s="371">
        <v>1000</v>
      </c>
      <c r="K57" s="371" t="s">
        <v>725</v>
      </c>
    </row>
    <row r="58" spans="1:11">
      <c r="A58" s="366">
        <v>24</v>
      </c>
      <c r="B58" s="380">
        <v>149</v>
      </c>
      <c r="C58" s="368" t="s">
        <v>762</v>
      </c>
      <c r="D58" s="371" t="s">
        <v>17</v>
      </c>
      <c r="E58" s="374">
        <v>30</v>
      </c>
      <c r="F58" s="371" t="s">
        <v>18</v>
      </c>
      <c r="G58" s="374">
        <v>660</v>
      </c>
      <c r="H58" s="366" t="s">
        <v>496</v>
      </c>
      <c r="I58" s="371"/>
      <c r="J58" s="371">
        <v>3810</v>
      </c>
      <c r="K58" s="371" t="s">
        <v>753</v>
      </c>
    </row>
    <row r="59" spans="1:11">
      <c r="A59" s="366">
        <v>25</v>
      </c>
      <c r="B59" s="380">
        <v>150</v>
      </c>
      <c r="C59" s="368" t="s">
        <v>763</v>
      </c>
      <c r="D59" s="371" t="s">
        <v>17</v>
      </c>
      <c r="E59" s="374">
        <v>30</v>
      </c>
      <c r="F59" s="371" t="s">
        <v>18</v>
      </c>
      <c r="G59" s="374">
        <v>710</v>
      </c>
      <c r="H59" s="366" t="s">
        <v>496</v>
      </c>
      <c r="I59" s="371"/>
      <c r="J59" s="371">
        <v>50</v>
      </c>
      <c r="K59" s="371" t="s">
        <v>753</v>
      </c>
    </row>
    <row r="60" spans="1:11">
      <c r="A60" s="366">
        <v>26</v>
      </c>
      <c r="B60" s="380">
        <v>170</v>
      </c>
      <c r="C60" s="368" t="s">
        <v>777</v>
      </c>
      <c r="D60" s="371" t="s">
        <v>17</v>
      </c>
      <c r="E60" s="374">
        <v>33</v>
      </c>
      <c r="F60" s="371" t="s">
        <v>18</v>
      </c>
      <c r="G60" s="374">
        <v>200</v>
      </c>
      <c r="H60" s="366" t="s">
        <v>496</v>
      </c>
      <c r="I60" s="371"/>
      <c r="J60" s="371">
        <v>2490</v>
      </c>
      <c r="K60" s="371" t="s">
        <v>753</v>
      </c>
    </row>
    <row r="61" spans="1:11">
      <c r="A61" s="366">
        <v>27</v>
      </c>
      <c r="B61" s="380">
        <v>177</v>
      </c>
      <c r="C61" s="368" t="s">
        <v>783</v>
      </c>
      <c r="D61" s="371" t="s">
        <v>17</v>
      </c>
      <c r="E61" s="374">
        <v>34</v>
      </c>
      <c r="F61" s="371" t="s">
        <v>18</v>
      </c>
      <c r="G61" s="374">
        <v>200</v>
      </c>
      <c r="H61" s="366" t="s">
        <v>488</v>
      </c>
      <c r="I61" s="371">
        <v>8540</v>
      </c>
      <c r="J61" s="371"/>
      <c r="K61" s="371" t="s">
        <v>779</v>
      </c>
    </row>
    <row r="62" spans="1:11">
      <c r="A62" s="366">
        <v>28</v>
      </c>
      <c r="B62" s="380">
        <v>187</v>
      </c>
      <c r="C62" s="368" t="s">
        <v>794</v>
      </c>
      <c r="D62" s="371" t="s">
        <v>17</v>
      </c>
      <c r="E62" s="374">
        <v>35</v>
      </c>
      <c r="F62" s="371" t="s">
        <v>18</v>
      </c>
      <c r="G62" s="374">
        <v>306</v>
      </c>
      <c r="H62" s="366" t="s">
        <v>488</v>
      </c>
      <c r="I62" s="371">
        <v>1106</v>
      </c>
      <c r="J62" s="371"/>
      <c r="K62" s="371" t="s">
        <v>791</v>
      </c>
    </row>
    <row r="63" spans="1:11">
      <c r="A63" s="366">
        <v>29</v>
      </c>
      <c r="B63" s="380">
        <v>209</v>
      </c>
      <c r="C63" s="368" t="s">
        <v>815</v>
      </c>
      <c r="D63" s="371" t="s">
        <v>17</v>
      </c>
      <c r="E63" s="374">
        <v>37</v>
      </c>
      <c r="F63" s="371" t="s">
        <v>18</v>
      </c>
      <c r="G63" s="374">
        <v>737</v>
      </c>
      <c r="H63" s="366" t="s">
        <v>496</v>
      </c>
      <c r="I63" s="371"/>
      <c r="J63" s="371">
        <v>4537</v>
      </c>
      <c r="K63" s="371" t="s">
        <v>813</v>
      </c>
    </row>
    <row r="64" spans="1:11">
      <c r="A64" s="366">
        <v>30</v>
      </c>
      <c r="B64" s="380">
        <v>213</v>
      </c>
      <c r="C64" s="368" t="s">
        <v>822</v>
      </c>
      <c r="D64" s="371" t="s">
        <v>17</v>
      </c>
      <c r="E64" s="374">
        <v>38</v>
      </c>
      <c r="F64" s="371" t="s">
        <v>18</v>
      </c>
      <c r="G64" s="374">
        <v>136</v>
      </c>
      <c r="H64" s="366" t="s">
        <v>488</v>
      </c>
      <c r="I64" s="371">
        <v>2830</v>
      </c>
      <c r="J64" s="371"/>
      <c r="K64" s="371" t="s">
        <v>813</v>
      </c>
    </row>
    <row r="65" spans="1:11">
      <c r="A65" s="366">
        <v>31</v>
      </c>
      <c r="B65" s="380">
        <v>219</v>
      </c>
      <c r="C65" s="368" t="s">
        <v>830</v>
      </c>
      <c r="D65" s="371" t="s">
        <v>17</v>
      </c>
      <c r="E65" s="374">
        <v>38</v>
      </c>
      <c r="F65" s="371" t="s">
        <v>18</v>
      </c>
      <c r="G65" s="374">
        <v>742</v>
      </c>
      <c r="H65" s="366" t="s">
        <v>488</v>
      </c>
      <c r="I65" s="371">
        <v>606</v>
      </c>
      <c r="J65" s="371"/>
      <c r="K65" s="371" t="s">
        <v>813</v>
      </c>
    </row>
    <row r="66" spans="1:11">
      <c r="A66" s="366">
        <v>32</v>
      </c>
      <c r="B66" s="380">
        <v>229</v>
      </c>
      <c r="C66" s="368" t="s">
        <v>843</v>
      </c>
      <c r="D66" s="371" t="s">
        <v>17</v>
      </c>
      <c r="E66" s="374">
        <v>40</v>
      </c>
      <c r="F66" s="371" t="s">
        <v>18</v>
      </c>
      <c r="G66" s="374">
        <v>750</v>
      </c>
      <c r="H66" s="366" t="s">
        <v>488</v>
      </c>
      <c r="I66" s="371">
        <v>2008</v>
      </c>
      <c r="J66" s="371"/>
      <c r="K66" s="371" t="s">
        <v>835</v>
      </c>
    </row>
    <row r="67" spans="1:11">
      <c r="A67" s="366"/>
      <c r="B67" s="151" t="s">
        <v>878</v>
      </c>
      <c r="C67" s="248" t="s">
        <v>875</v>
      </c>
      <c r="D67" s="245">
        <v>0</v>
      </c>
      <c r="E67" s="245">
        <v>0</v>
      </c>
      <c r="F67" s="245">
        <v>0</v>
      </c>
      <c r="G67" s="245">
        <v>0</v>
      </c>
      <c r="H67" s="237">
        <v>0</v>
      </c>
      <c r="I67" s="238">
        <v>0</v>
      </c>
      <c r="J67" s="238"/>
      <c r="K67" s="245">
        <v>0</v>
      </c>
    </row>
    <row r="68" spans="1:11">
      <c r="A68" s="366">
        <v>33</v>
      </c>
      <c r="B68" s="384">
        <v>505</v>
      </c>
      <c r="C68" s="368" t="s">
        <v>268</v>
      </c>
      <c r="D68" s="374" t="s">
        <v>17</v>
      </c>
      <c r="E68" s="385">
        <v>33</v>
      </c>
      <c r="F68" s="385" t="s">
        <v>18</v>
      </c>
      <c r="G68" s="374">
        <v>420</v>
      </c>
      <c r="H68" s="367" t="s">
        <v>496</v>
      </c>
      <c r="I68" s="373"/>
      <c r="J68" s="373" t="s">
        <v>889</v>
      </c>
      <c r="K68" s="374" t="s">
        <v>401</v>
      </c>
    </row>
    <row r="69" spans="1:11">
      <c r="A69" s="366">
        <v>34</v>
      </c>
      <c r="B69" s="374">
        <v>489</v>
      </c>
      <c r="C69" s="368" t="s">
        <v>258</v>
      </c>
      <c r="D69" s="374" t="s">
        <v>17</v>
      </c>
      <c r="E69" s="385">
        <v>35</v>
      </c>
      <c r="F69" s="385" t="s">
        <v>18</v>
      </c>
      <c r="G69" s="383" t="s">
        <v>483</v>
      </c>
      <c r="H69" s="367" t="s">
        <v>488</v>
      </c>
      <c r="I69" s="373" t="s">
        <v>889</v>
      </c>
      <c r="J69" s="373"/>
      <c r="K69" s="374" t="s">
        <v>402</v>
      </c>
    </row>
    <row r="70" spans="1:11">
      <c r="A70" s="366">
        <v>35</v>
      </c>
      <c r="B70" s="384">
        <v>483</v>
      </c>
      <c r="C70" s="368" t="s">
        <v>255</v>
      </c>
      <c r="D70" s="374" t="s">
        <v>17</v>
      </c>
      <c r="E70" s="385">
        <v>36</v>
      </c>
      <c r="F70" s="385" t="s">
        <v>18</v>
      </c>
      <c r="G70" s="383" t="s">
        <v>483</v>
      </c>
      <c r="H70" s="367" t="s">
        <v>488</v>
      </c>
      <c r="I70" s="371">
        <v>1000</v>
      </c>
      <c r="J70" s="371"/>
      <c r="K70" s="374" t="s">
        <v>403</v>
      </c>
    </row>
    <row r="71" spans="1:11">
      <c r="A71" s="366">
        <v>36</v>
      </c>
      <c r="B71" s="374">
        <v>463</v>
      </c>
      <c r="C71" s="368" t="s">
        <v>241</v>
      </c>
      <c r="D71" s="385" t="s">
        <v>17</v>
      </c>
      <c r="E71" s="385">
        <v>40</v>
      </c>
      <c r="F71" s="385" t="s">
        <v>18</v>
      </c>
      <c r="G71" s="374">
        <v>152</v>
      </c>
      <c r="H71" s="367" t="s">
        <v>496</v>
      </c>
      <c r="I71" s="371"/>
      <c r="J71" s="371">
        <v>6732</v>
      </c>
      <c r="K71" s="374" t="s">
        <v>404</v>
      </c>
    </row>
    <row r="72" spans="1:11">
      <c r="A72" s="366">
        <v>37</v>
      </c>
      <c r="B72" s="384">
        <v>437</v>
      </c>
      <c r="C72" s="368" t="s">
        <v>225</v>
      </c>
      <c r="D72" s="385" t="s">
        <v>17</v>
      </c>
      <c r="E72" s="385">
        <v>44</v>
      </c>
      <c r="F72" s="385" t="s">
        <v>18</v>
      </c>
      <c r="G72" s="385">
        <v>774</v>
      </c>
      <c r="H72" s="367" t="s">
        <v>496</v>
      </c>
      <c r="I72" s="371"/>
      <c r="J72" s="371">
        <v>4622</v>
      </c>
      <c r="K72" s="374" t="s">
        <v>405</v>
      </c>
    </row>
    <row r="73" spans="1:11">
      <c r="A73" s="366">
        <v>38</v>
      </c>
      <c r="B73" s="374">
        <v>430</v>
      </c>
      <c r="C73" s="368" t="s">
        <v>219</v>
      </c>
      <c r="D73" s="374" t="s">
        <v>17</v>
      </c>
      <c r="E73" s="385">
        <v>46</v>
      </c>
      <c r="F73" s="385" t="s">
        <v>18</v>
      </c>
      <c r="G73" s="385">
        <v>461</v>
      </c>
      <c r="H73" s="367" t="s">
        <v>488</v>
      </c>
      <c r="I73" s="371">
        <v>10461</v>
      </c>
      <c r="J73" s="371"/>
      <c r="K73" s="374" t="s">
        <v>405</v>
      </c>
    </row>
    <row r="74" spans="1:11">
      <c r="A74" s="366">
        <v>39</v>
      </c>
      <c r="B74" s="374"/>
      <c r="C74" s="368" t="s">
        <v>214</v>
      </c>
      <c r="D74" s="374" t="s">
        <v>17</v>
      </c>
      <c r="E74" s="385">
        <v>46</v>
      </c>
      <c r="F74" s="385" t="s">
        <v>18</v>
      </c>
      <c r="G74" s="385">
        <v>884</v>
      </c>
      <c r="H74" s="367" t="s">
        <v>488</v>
      </c>
      <c r="I74" s="371">
        <v>423</v>
      </c>
      <c r="J74" s="371"/>
      <c r="K74" s="374" t="s">
        <v>405</v>
      </c>
    </row>
    <row r="75" spans="1:11">
      <c r="A75" s="366">
        <v>40</v>
      </c>
      <c r="B75" s="374">
        <v>403</v>
      </c>
      <c r="C75" s="368" t="s">
        <v>194</v>
      </c>
      <c r="D75" s="385" t="s">
        <v>17</v>
      </c>
      <c r="E75" s="385">
        <v>49</v>
      </c>
      <c r="F75" s="385" t="s">
        <v>18</v>
      </c>
      <c r="G75" s="374">
        <v>600</v>
      </c>
      <c r="H75" s="367" t="s">
        <v>496</v>
      </c>
      <c r="I75" s="371"/>
      <c r="J75" s="371">
        <v>4826</v>
      </c>
      <c r="K75" s="374" t="s">
        <v>406</v>
      </c>
    </row>
    <row r="76" spans="1:11">
      <c r="A76" s="366">
        <v>41</v>
      </c>
      <c r="B76" s="374"/>
      <c r="C76" s="368" t="s">
        <v>940</v>
      </c>
      <c r="D76" s="385" t="s">
        <v>17</v>
      </c>
      <c r="E76" s="385">
        <v>49</v>
      </c>
      <c r="F76" s="385" t="s">
        <v>18</v>
      </c>
      <c r="G76" s="374">
        <v>680</v>
      </c>
      <c r="H76" s="376" t="s">
        <v>488</v>
      </c>
      <c r="I76" s="371">
        <v>2796</v>
      </c>
      <c r="J76" s="371"/>
      <c r="K76" s="374"/>
    </row>
    <row r="77" spans="1:11">
      <c r="A77" s="366">
        <v>41</v>
      </c>
      <c r="B77" s="374">
        <v>367</v>
      </c>
      <c r="C77" s="368" t="s">
        <v>179</v>
      </c>
      <c r="D77" s="374" t="s">
        <v>17</v>
      </c>
      <c r="E77" s="385">
        <v>51</v>
      </c>
      <c r="F77" s="385" t="s">
        <v>18</v>
      </c>
      <c r="G77" s="374">
        <v>958</v>
      </c>
      <c r="H77" s="367" t="s">
        <v>496</v>
      </c>
      <c r="I77" s="371"/>
      <c r="J77" s="371">
        <v>2358</v>
      </c>
      <c r="K77" s="374" t="s">
        <v>408</v>
      </c>
    </row>
    <row r="78" spans="1:11">
      <c r="A78" s="366">
        <v>42</v>
      </c>
      <c r="B78" s="374">
        <v>352</v>
      </c>
      <c r="C78" s="368" t="s">
        <v>169</v>
      </c>
      <c r="D78" s="385" t="s">
        <v>17</v>
      </c>
      <c r="E78" s="385">
        <v>54</v>
      </c>
      <c r="F78" s="385" t="s">
        <v>18</v>
      </c>
      <c r="G78" s="385">
        <v>328</v>
      </c>
      <c r="H78" s="367" t="s">
        <v>496</v>
      </c>
      <c r="I78" s="371"/>
      <c r="J78" s="371">
        <v>2370</v>
      </c>
      <c r="K78" s="374" t="s">
        <v>409</v>
      </c>
    </row>
    <row r="79" spans="1:11">
      <c r="A79" s="366">
        <v>43</v>
      </c>
      <c r="B79" s="384">
        <v>350</v>
      </c>
      <c r="C79" s="368" t="s">
        <v>168</v>
      </c>
      <c r="D79" s="385" t="s">
        <v>17</v>
      </c>
      <c r="E79" s="385">
        <v>54</v>
      </c>
      <c r="F79" s="385" t="s">
        <v>18</v>
      </c>
      <c r="G79" s="385">
        <v>855</v>
      </c>
      <c r="H79" s="367" t="s">
        <v>496</v>
      </c>
      <c r="I79" s="371"/>
      <c r="J79" s="371">
        <v>527</v>
      </c>
      <c r="K79" s="374" t="s">
        <v>409</v>
      </c>
    </row>
    <row r="80" spans="1:11">
      <c r="A80" s="366">
        <v>44</v>
      </c>
      <c r="B80" s="384">
        <v>344</v>
      </c>
      <c r="C80" s="368" t="s">
        <v>164</v>
      </c>
      <c r="D80" s="385" t="s">
        <v>17</v>
      </c>
      <c r="E80" s="374">
        <v>57</v>
      </c>
      <c r="F80" s="385" t="s">
        <v>18</v>
      </c>
      <c r="G80" s="374">
        <v>79</v>
      </c>
      <c r="H80" s="367" t="s">
        <v>496</v>
      </c>
      <c r="I80" s="371"/>
      <c r="J80" s="371">
        <v>2224</v>
      </c>
      <c r="K80" s="374" t="s">
        <v>410</v>
      </c>
    </row>
    <row r="81" spans="1:11">
      <c r="A81" s="366">
        <v>45</v>
      </c>
      <c r="B81" s="384">
        <v>332</v>
      </c>
      <c r="C81" s="368" t="s">
        <v>155</v>
      </c>
      <c r="D81" s="385" t="s">
        <v>17</v>
      </c>
      <c r="E81" s="374">
        <v>60</v>
      </c>
      <c r="F81" s="385" t="s">
        <v>18</v>
      </c>
      <c r="G81" s="374">
        <v>825</v>
      </c>
      <c r="H81" s="367" t="s">
        <v>496</v>
      </c>
      <c r="I81" s="371"/>
      <c r="J81" s="371">
        <v>3746</v>
      </c>
      <c r="K81" s="374" t="s">
        <v>410</v>
      </c>
    </row>
    <row r="82" spans="1:11">
      <c r="A82" s="366">
        <v>46</v>
      </c>
      <c r="B82" s="384">
        <v>324</v>
      </c>
      <c r="C82" s="368" t="s">
        <v>150</v>
      </c>
      <c r="D82" s="385" t="s">
        <v>17</v>
      </c>
      <c r="E82" s="374">
        <v>61</v>
      </c>
      <c r="F82" s="385" t="s">
        <v>18</v>
      </c>
      <c r="G82" s="374">
        <v>912</v>
      </c>
      <c r="H82" s="367" t="s">
        <v>496</v>
      </c>
      <c r="I82" s="371"/>
      <c r="J82" s="371">
        <v>1087</v>
      </c>
      <c r="K82" s="374" t="s">
        <v>410</v>
      </c>
    </row>
    <row r="83" spans="1:11">
      <c r="A83" s="366">
        <v>47</v>
      </c>
      <c r="B83" s="374">
        <v>312</v>
      </c>
      <c r="C83" s="368" t="s">
        <v>140</v>
      </c>
      <c r="D83" s="385" t="s">
        <v>17</v>
      </c>
      <c r="E83" s="374">
        <v>65</v>
      </c>
      <c r="F83" s="385" t="s">
        <v>18</v>
      </c>
      <c r="G83" s="374">
        <v>538</v>
      </c>
      <c r="H83" s="367" t="s">
        <v>496</v>
      </c>
      <c r="I83" s="371"/>
      <c r="J83" s="371">
        <v>3626</v>
      </c>
      <c r="K83" s="374" t="s">
        <v>411</v>
      </c>
    </row>
    <row r="84" spans="1:11">
      <c r="A84" s="366">
        <v>48</v>
      </c>
      <c r="B84" s="374">
        <v>307</v>
      </c>
      <c r="C84" s="368" t="s">
        <v>135</v>
      </c>
      <c r="D84" s="385" t="s">
        <v>17</v>
      </c>
      <c r="E84" s="374">
        <v>66</v>
      </c>
      <c r="F84" s="385" t="s">
        <v>18</v>
      </c>
      <c r="G84" s="374">
        <v>528</v>
      </c>
      <c r="H84" s="367" t="s">
        <v>496</v>
      </c>
      <c r="I84" s="371"/>
      <c r="J84" s="371">
        <v>990</v>
      </c>
      <c r="K84" s="374" t="s">
        <v>411</v>
      </c>
    </row>
    <row r="85" spans="1:11">
      <c r="A85" s="366">
        <v>49</v>
      </c>
      <c r="B85" s="384">
        <v>302</v>
      </c>
      <c r="C85" s="368" t="s">
        <v>130</v>
      </c>
      <c r="D85" s="385" t="s">
        <v>17</v>
      </c>
      <c r="E85" s="374">
        <v>67</v>
      </c>
      <c r="F85" s="385" t="s">
        <v>18</v>
      </c>
      <c r="G85" s="374">
        <v>817</v>
      </c>
      <c r="H85" s="367" t="s">
        <v>496</v>
      </c>
      <c r="I85" s="371"/>
      <c r="J85" s="371">
        <v>1289</v>
      </c>
      <c r="K85" s="374" t="s">
        <v>412</v>
      </c>
    </row>
    <row r="86" spans="1:11">
      <c r="A86" s="366">
        <v>50</v>
      </c>
      <c r="B86" s="384">
        <v>294</v>
      </c>
      <c r="C86" s="368" t="s">
        <v>124</v>
      </c>
      <c r="D86" s="385" t="s">
        <v>17</v>
      </c>
      <c r="E86" s="374">
        <v>69</v>
      </c>
      <c r="F86" s="385" t="s">
        <v>18</v>
      </c>
      <c r="G86" s="374">
        <v>970</v>
      </c>
      <c r="H86" s="367" t="s">
        <v>488</v>
      </c>
      <c r="I86" s="371">
        <v>20290</v>
      </c>
      <c r="J86" s="371"/>
      <c r="K86" s="374" t="s">
        <v>413</v>
      </c>
    </row>
    <row r="87" spans="1:11">
      <c r="A87" s="366">
        <v>51</v>
      </c>
      <c r="B87" s="384">
        <v>274</v>
      </c>
      <c r="C87" s="368" t="s">
        <v>110</v>
      </c>
      <c r="D87" s="385" t="s">
        <v>17</v>
      </c>
      <c r="E87" s="374">
        <v>75</v>
      </c>
      <c r="F87" s="385" t="s">
        <v>18</v>
      </c>
      <c r="G87" s="374">
        <v>674</v>
      </c>
      <c r="H87" s="367" t="s">
        <v>488</v>
      </c>
      <c r="I87" s="371">
        <v>5704</v>
      </c>
      <c r="J87" s="371"/>
      <c r="K87" s="374" t="s">
        <v>414</v>
      </c>
    </row>
    <row r="88" spans="1:11">
      <c r="A88" s="366">
        <v>52</v>
      </c>
      <c r="B88" s="384">
        <v>272</v>
      </c>
      <c r="C88" s="368" t="s">
        <v>109</v>
      </c>
      <c r="D88" s="385" t="s">
        <v>17</v>
      </c>
      <c r="E88" s="374">
        <v>76</v>
      </c>
      <c r="F88" s="385" t="s">
        <v>18</v>
      </c>
      <c r="G88" s="383" t="s">
        <v>506</v>
      </c>
      <c r="H88" s="367" t="s">
        <v>496</v>
      </c>
      <c r="I88" s="371"/>
      <c r="J88" s="371">
        <v>8211</v>
      </c>
      <c r="K88" s="374" t="s">
        <v>414</v>
      </c>
    </row>
    <row r="89" spans="1:11">
      <c r="A89" s="366">
        <v>53</v>
      </c>
      <c r="B89" s="374">
        <v>266</v>
      </c>
      <c r="C89" s="368" t="s">
        <v>102</v>
      </c>
      <c r="D89" s="385" t="s">
        <v>17</v>
      </c>
      <c r="E89" s="374">
        <v>76</v>
      </c>
      <c r="F89" s="385" t="s">
        <v>18</v>
      </c>
      <c r="G89" s="374">
        <v>946</v>
      </c>
      <c r="H89" s="367" t="s">
        <v>496</v>
      </c>
      <c r="I89" s="371"/>
      <c r="J89" s="371">
        <v>918</v>
      </c>
      <c r="K89" s="374" t="s">
        <v>414</v>
      </c>
    </row>
    <row r="90" spans="1:11">
      <c r="A90" s="366">
        <v>54</v>
      </c>
      <c r="B90" s="384">
        <v>252</v>
      </c>
      <c r="C90" s="368" t="s">
        <v>92</v>
      </c>
      <c r="D90" s="385" t="s">
        <v>17</v>
      </c>
      <c r="E90" s="374">
        <v>80</v>
      </c>
      <c r="F90" s="385" t="s">
        <v>18</v>
      </c>
      <c r="G90" s="374">
        <v>164</v>
      </c>
      <c r="H90" s="367" t="s">
        <v>488</v>
      </c>
      <c r="I90" s="371">
        <v>4490</v>
      </c>
      <c r="J90" s="371"/>
      <c r="K90" s="374" t="s">
        <v>477</v>
      </c>
    </row>
    <row r="91" spans="1:11">
      <c r="A91" s="366">
        <v>55</v>
      </c>
      <c r="B91" s="384">
        <v>241</v>
      </c>
      <c r="C91" s="368" t="s">
        <v>86</v>
      </c>
      <c r="D91" s="374" t="s">
        <v>17</v>
      </c>
      <c r="E91" s="374">
        <v>83</v>
      </c>
      <c r="F91" s="374" t="s">
        <v>18</v>
      </c>
      <c r="G91" s="374">
        <v>428</v>
      </c>
      <c r="H91" s="367" t="s">
        <v>496</v>
      </c>
      <c r="I91" s="371"/>
      <c r="J91" s="371">
        <v>6482</v>
      </c>
      <c r="K91" s="374" t="s">
        <v>415</v>
      </c>
    </row>
    <row r="92" spans="1:11">
      <c r="A92" s="366"/>
      <c r="B92" s="151" t="s">
        <v>879</v>
      </c>
      <c r="C92" s="248" t="s">
        <v>880</v>
      </c>
      <c r="D92" s="245">
        <v>0</v>
      </c>
      <c r="E92" s="245">
        <v>0</v>
      </c>
      <c r="F92" s="245">
        <v>0</v>
      </c>
      <c r="G92" s="245">
        <v>0</v>
      </c>
      <c r="H92" s="237">
        <v>0</v>
      </c>
      <c r="I92" s="238">
        <v>0</v>
      </c>
      <c r="J92" s="238"/>
      <c r="K92" s="245">
        <v>0</v>
      </c>
    </row>
    <row r="93" spans="1:11">
      <c r="A93" s="366">
        <v>56</v>
      </c>
      <c r="B93" s="370">
        <v>35</v>
      </c>
      <c r="C93" s="372" t="s">
        <v>54</v>
      </c>
      <c r="D93" s="366" t="s">
        <v>17</v>
      </c>
      <c r="E93" s="366">
        <v>1</v>
      </c>
      <c r="F93" s="366" t="s">
        <v>18</v>
      </c>
      <c r="G93" s="366">
        <v>665</v>
      </c>
      <c r="H93" s="366" t="s">
        <v>488</v>
      </c>
      <c r="I93" s="375" t="s">
        <v>889</v>
      </c>
      <c r="J93" s="371"/>
      <c r="K93" s="366" t="s">
        <v>421</v>
      </c>
    </row>
    <row r="94" spans="1:11">
      <c r="A94" s="366">
        <v>57</v>
      </c>
      <c r="B94" s="369">
        <v>13</v>
      </c>
      <c r="C94" s="368" t="s">
        <v>484</v>
      </c>
      <c r="D94" s="367" t="s">
        <v>17</v>
      </c>
      <c r="E94" s="367">
        <v>3</v>
      </c>
      <c r="F94" s="367" t="s">
        <v>18</v>
      </c>
      <c r="G94" s="367">
        <v>238</v>
      </c>
      <c r="H94" s="367" t="s">
        <v>488</v>
      </c>
      <c r="I94" s="371">
        <v>1573</v>
      </c>
      <c r="J94" s="371"/>
      <c r="K94" s="367" t="s">
        <v>421</v>
      </c>
    </row>
    <row r="95" spans="1:11">
      <c r="A95" s="366">
        <v>58</v>
      </c>
      <c r="B95" s="369">
        <v>20</v>
      </c>
      <c r="C95" s="372" t="s">
        <v>465</v>
      </c>
      <c r="D95" s="366" t="s">
        <v>17</v>
      </c>
      <c r="E95" s="366">
        <v>5</v>
      </c>
      <c r="F95" s="366" t="s">
        <v>18</v>
      </c>
      <c r="G95" s="366">
        <v>188</v>
      </c>
      <c r="H95" s="366" t="s">
        <v>496</v>
      </c>
      <c r="I95" s="371"/>
      <c r="J95" s="373" t="s">
        <v>889</v>
      </c>
      <c r="K95" s="366" t="s">
        <v>423</v>
      </c>
    </row>
    <row r="96" spans="1:11">
      <c r="A96" s="366"/>
      <c r="B96" s="151" t="s">
        <v>883</v>
      </c>
      <c r="C96" s="248" t="s">
        <v>859</v>
      </c>
      <c r="D96" s="245">
        <v>0</v>
      </c>
      <c r="E96" s="245">
        <v>0</v>
      </c>
      <c r="F96" s="245">
        <v>0</v>
      </c>
      <c r="G96" s="245">
        <v>0</v>
      </c>
      <c r="H96" s="237">
        <v>0</v>
      </c>
      <c r="I96" s="238">
        <v>0</v>
      </c>
      <c r="J96" s="238"/>
      <c r="K96" s="245">
        <v>0</v>
      </c>
    </row>
    <row r="97" spans="1:11">
      <c r="A97" s="366">
        <v>59</v>
      </c>
      <c r="B97" s="380">
        <v>100</v>
      </c>
      <c r="C97" s="372" t="s">
        <v>64</v>
      </c>
      <c r="D97" s="371" t="s">
        <v>17</v>
      </c>
      <c r="E97" s="371">
        <v>0</v>
      </c>
      <c r="F97" s="371" t="s">
        <v>18</v>
      </c>
      <c r="G97" s="371">
        <v>765</v>
      </c>
      <c r="H97" s="366" t="s">
        <v>488</v>
      </c>
      <c r="I97" s="373" t="s">
        <v>889</v>
      </c>
      <c r="J97" s="366"/>
      <c r="K97" s="371" t="s">
        <v>419</v>
      </c>
    </row>
    <row r="98" spans="1:11">
      <c r="A98" s="366">
        <v>60</v>
      </c>
      <c r="B98" s="371">
        <v>106</v>
      </c>
      <c r="C98" s="372" t="s">
        <v>70</v>
      </c>
      <c r="D98" s="374" t="s">
        <v>17</v>
      </c>
      <c r="E98" s="374">
        <v>1</v>
      </c>
      <c r="F98" s="374" t="s">
        <v>18</v>
      </c>
      <c r="G98" s="374">
        <v>550</v>
      </c>
      <c r="H98" s="366" t="s">
        <v>488</v>
      </c>
      <c r="I98" s="366">
        <v>785</v>
      </c>
      <c r="J98" s="366"/>
      <c r="K98" s="371" t="s">
        <v>420</v>
      </c>
    </row>
    <row r="99" spans="1:11">
      <c r="A99" s="366">
        <v>61</v>
      </c>
      <c r="B99" s="380">
        <v>110</v>
      </c>
      <c r="C99" s="372" t="s">
        <v>74</v>
      </c>
      <c r="D99" s="371" t="s">
        <v>17</v>
      </c>
      <c r="E99" s="371">
        <v>2</v>
      </c>
      <c r="F99" s="371" t="s">
        <v>18</v>
      </c>
      <c r="G99" s="371">
        <v>320</v>
      </c>
      <c r="H99" s="366" t="s">
        <v>496</v>
      </c>
      <c r="I99" s="366"/>
      <c r="J99" s="373" t="s">
        <v>889</v>
      </c>
      <c r="K99" s="371" t="s">
        <v>420</v>
      </c>
    </row>
  </sheetData>
  <mergeCells count="8">
    <mergeCell ref="A1:K1"/>
    <mergeCell ref="K3:K4"/>
    <mergeCell ref="A3:A4"/>
    <mergeCell ref="I3:J3"/>
    <mergeCell ref="B3:B4"/>
    <mergeCell ref="C3:C4"/>
    <mergeCell ref="H3:H4"/>
    <mergeCell ref="D3:G4"/>
  </mergeCells>
  <conditionalFormatting sqref="B33:K33 B3:D3 K3 I4 H3:I3 B26:G26 I26:K26 H25">
    <cfRule type="cellIs" dxfId="89" priority="10" stopIfTrue="1" operator="equal">
      <formula>0</formula>
    </cfRule>
  </conditionalFormatting>
  <conditionalFormatting sqref="B67:K67">
    <cfRule type="cellIs" dxfId="88" priority="9" stopIfTrue="1" operator="equal">
      <formula>0</formula>
    </cfRule>
  </conditionalFormatting>
  <conditionalFormatting sqref="B92:K92">
    <cfRule type="cellIs" dxfId="87" priority="8" stopIfTrue="1" operator="equal">
      <formula>0</formula>
    </cfRule>
  </conditionalFormatting>
  <conditionalFormatting sqref="B96:K96">
    <cfRule type="cellIs" dxfId="86" priority="7" stopIfTrue="1" operator="equal">
      <formula>0</formula>
    </cfRule>
  </conditionalFormatting>
  <conditionalFormatting sqref="B36:K36">
    <cfRule type="cellIs" dxfId="85" priority="6" stopIfTrue="1" operator="equal">
      <formula>0</formula>
    </cfRule>
  </conditionalFormatting>
  <conditionalFormatting sqref="B24:K24">
    <cfRule type="cellIs" dxfId="84" priority="5" stopIfTrue="1" operator="equal">
      <formula>0</formula>
    </cfRule>
  </conditionalFormatting>
  <conditionalFormatting sqref="B25:G25 I25:K25">
    <cfRule type="cellIs" dxfId="83" priority="4" stopIfTrue="1" operator="equal">
      <formula>0</formula>
    </cfRule>
  </conditionalFormatting>
  <conditionalFormatting sqref="B5:K5">
    <cfRule type="cellIs" dxfId="82" priority="2" stopIfTrue="1" operator="equal">
      <formula>0</formula>
    </cfRule>
  </conditionalFormatting>
  <printOptions horizontalCentered="1"/>
  <pageMargins left="0.7" right="0.342708333333333" top="0.75" bottom="0.5" header="0.3" footer="0.3"/>
  <pageSetup paperSize="9" scale="73" orientation="portrait" horizontalDpi="300" verticalDpi="300" r:id="rId1"/>
  <headerFooter>
    <oddHeader>&amp;R&amp;11ĐIỀU CHỈNH QUY HOẠCH CÁC ĐIỂM ĐẤU NỐI VÀO CÁC TUYẾN QUỐC LỘQUA ĐỊA BÀN TỈNH VĨNH LONG&amp;"Times New Roman,Đậm"BÁO CÁO CHÍNH</oddHeader>
    <oddFooter>&amp;L&amp;11TRUNG TÂM NGHIÊN CỨU PHÁT TRIỂN ĐÔ THỊ VÀ GIAO THÔNG VẬN TẢI&amp;R&amp;P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2"/>
  <sheetViews>
    <sheetView view="pageBreakPreview" zoomScaleNormal="85" zoomScaleSheetLayoutView="100" workbookViewId="0">
      <pane ySplit="4" topLeftCell="A95" activePane="bottomLeft" state="frozen"/>
      <selection pane="bottomLeft" activeCell="A44" sqref="A44"/>
    </sheetView>
  </sheetViews>
  <sheetFormatPr defaultRowHeight="20.100000000000001" customHeight="1"/>
  <cols>
    <col min="1" max="1" width="5" style="283" customWidth="1"/>
    <col min="2" max="2" width="5.109375" style="18" hidden="1" customWidth="1"/>
    <col min="3" max="3" width="36.109375" style="18" bestFit="1" customWidth="1"/>
    <col min="4" max="4" width="4" style="283" bestFit="1" customWidth="1"/>
    <col min="5" max="5" width="5.109375" style="283" bestFit="1" customWidth="1"/>
    <col min="6" max="6" width="2.21875" style="283" bestFit="1" customWidth="1"/>
    <col min="7" max="7" width="5" style="283" bestFit="1" customWidth="1"/>
    <col min="8" max="8" width="4" style="283" customWidth="1"/>
    <col min="9" max="9" width="5.109375" style="283" bestFit="1" customWidth="1"/>
    <col min="10" max="10" width="2.21875" style="283" bestFit="1" customWidth="1"/>
    <col min="11" max="11" width="4" style="283" bestFit="1" customWidth="1"/>
    <col min="12" max="12" width="6.5546875" style="283" bestFit="1" customWidth="1"/>
    <col min="13" max="14" width="7.44140625" style="250" customWidth="1"/>
    <col min="15" max="15" width="8.88671875" style="18" customWidth="1"/>
    <col min="16" max="16" width="6.109375" style="250" customWidth="1"/>
    <col min="17" max="17" width="8.109375" style="250" customWidth="1"/>
    <col min="18" max="18" width="11.5546875" style="283" bestFit="1" customWidth="1"/>
    <col min="19" max="20" width="7.44140625" style="250" customWidth="1"/>
    <col min="21" max="21" width="8.88671875" style="18" customWidth="1"/>
    <col min="22" max="22" width="6.109375" style="250" hidden="1" customWidth="1"/>
    <col min="23" max="23" width="8.109375" style="250" hidden="1" customWidth="1"/>
    <col min="24" max="24" width="11.5546875" style="283" bestFit="1" customWidth="1"/>
    <col min="25" max="25" width="23.88671875" style="18" bestFit="1" customWidth="1"/>
    <col min="26" max="26" width="23.88671875" style="18" hidden="1" customWidth="1"/>
    <col min="27" max="28" width="8.88671875" style="18"/>
    <col min="29" max="29" width="8.88671875" style="50"/>
    <col min="30" max="16384" width="8.88671875" style="18"/>
  </cols>
  <sheetData>
    <row r="1" spans="1:29" ht="24.75" customHeight="1">
      <c r="A1" s="281" t="s">
        <v>949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</row>
    <row r="2" spans="1:29" ht="22.5" customHeight="1">
      <c r="A2" s="589" t="s">
        <v>944</v>
      </c>
      <c r="B2" s="561" t="s">
        <v>888</v>
      </c>
      <c r="C2" s="561" t="s">
        <v>0</v>
      </c>
      <c r="D2" s="562" t="s">
        <v>952</v>
      </c>
      <c r="E2" s="562"/>
      <c r="F2" s="562"/>
      <c r="G2" s="562"/>
      <c r="H2" s="562" t="s">
        <v>942</v>
      </c>
      <c r="I2" s="562"/>
      <c r="J2" s="562"/>
      <c r="K2" s="562"/>
      <c r="L2" s="596" t="s">
        <v>4</v>
      </c>
      <c r="M2" s="594" t="s">
        <v>885</v>
      </c>
      <c r="N2" s="594"/>
      <c r="O2" s="594"/>
      <c r="P2" s="594"/>
      <c r="Q2" s="594"/>
      <c r="R2" s="595"/>
      <c r="S2" s="589" t="s">
        <v>966</v>
      </c>
      <c r="T2" s="589"/>
      <c r="U2" s="589"/>
      <c r="V2" s="589"/>
      <c r="W2" s="589"/>
      <c r="X2" s="589"/>
      <c r="Y2" s="563" t="s">
        <v>943</v>
      </c>
      <c r="Z2" s="591" t="s">
        <v>55</v>
      </c>
    </row>
    <row r="3" spans="1:29" ht="36.75" customHeight="1">
      <c r="A3" s="589"/>
      <c r="B3" s="561"/>
      <c r="C3" s="561"/>
      <c r="D3" s="562"/>
      <c r="E3" s="562"/>
      <c r="F3" s="562"/>
      <c r="G3" s="562"/>
      <c r="H3" s="562"/>
      <c r="I3" s="562"/>
      <c r="J3" s="562"/>
      <c r="K3" s="562"/>
      <c r="L3" s="597"/>
      <c r="M3" s="571" t="s">
        <v>941</v>
      </c>
      <c r="N3" s="570"/>
      <c r="O3" s="561" t="s">
        <v>5</v>
      </c>
      <c r="P3" s="571" t="s">
        <v>965</v>
      </c>
      <c r="Q3" s="570"/>
      <c r="R3" s="571" t="s">
        <v>6</v>
      </c>
      <c r="S3" s="571" t="s">
        <v>941</v>
      </c>
      <c r="T3" s="570"/>
      <c r="U3" s="561" t="s">
        <v>5</v>
      </c>
      <c r="V3" s="571" t="s">
        <v>965</v>
      </c>
      <c r="W3" s="570"/>
      <c r="X3" s="571" t="s">
        <v>6</v>
      </c>
      <c r="Y3" s="590"/>
      <c r="Z3" s="591"/>
    </row>
    <row r="4" spans="1:29" ht="20.100000000000001" customHeight="1">
      <c r="A4" s="589"/>
      <c r="B4" s="561"/>
      <c r="C4" s="561"/>
      <c r="D4" s="562"/>
      <c r="E4" s="562"/>
      <c r="F4" s="562"/>
      <c r="G4" s="562"/>
      <c r="H4" s="562"/>
      <c r="I4" s="562"/>
      <c r="J4" s="562"/>
      <c r="K4" s="562"/>
      <c r="L4" s="598"/>
      <c r="M4" s="282" t="s">
        <v>9</v>
      </c>
      <c r="N4" s="282" t="s">
        <v>10</v>
      </c>
      <c r="O4" s="561"/>
      <c r="P4" s="282" t="s">
        <v>11</v>
      </c>
      <c r="Q4" s="282" t="s">
        <v>12</v>
      </c>
      <c r="R4" s="571"/>
      <c r="S4" s="282" t="s">
        <v>9</v>
      </c>
      <c r="T4" s="282" t="s">
        <v>10</v>
      </c>
      <c r="U4" s="561"/>
      <c r="V4" s="282" t="s">
        <v>11</v>
      </c>
      <c r="W4" s="282" t="s">
        <v>12</v>
      </c>
      <c r="X4" s="571"/>
      <c r="Y4" s="582"/>
      <c r="Z4" s="592"/>
    </row>
    <row r="5" spans="1:29" ht="20.100000000000001" customHeight="1">
      <c r="A5" s="240"/>
      <c r="B5" s="240"/>
      <c r="C5" s="240" t="s">
        <v>945</v>
      </c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72"/>
      <c r="Z5" s="240"/>
      <c r="AA5" s="240" t="s">
        <v>945</v>
      </c>
    </row>
    <row r="6" spans="1:29" ht="20.100000000000001" customHeight="1">
      <c r="A6" s="325">
        <v>1</v>
      </c>
      <c r="B6" s="325"/>
      <c r="C6" s="326" t="s">
        <v>973</v>
      </c>
      <c r="D6" s="327" t="s">
        <v>17</v>
      </c>
      <c r="E6" s="327">
        <v>2030</v>
      </c>
      <c r="F6" s="327" t="s">
        <v>18</v>
      </c>
      <c r="G6" s="328">
        <f>G7-105</f>
        <v>115</v>
      </c>
      <c r="H6" s="326"/>
      <c r="I6" s="326"/>
      <c r="J6" s="326"/>
      <c r="K6" s="326"/>
      <c r="L6" s="325" t="s">
        <v>496</v>
      </c>
      <c r="M6" s="326"/>
      <c r="N6" s="326"/>
      <c r="O6" s="329" t="s">
        <v>27</v>
      </c>
      <c r="P6" s="326">
        <v>9</v>
      </c>
      <c r="Q6" s="326">
        <v>7</v>
      </c>
      <c r="R6" s="327" t="s">
        <v>30</v>
      </c>
      <c r="S6" s="326"/>
      <c r="T6" s="326"/>
      <c r="U6" s="329" t="s">
        <v>27</v>
      </c>
      <c r="V6" s="333"/>
      <c r="W6" s="333"/>
      <c r="X6" s="201" t="s">
        <v>30</v>
      </c>
      <c r="Y6" s="329" t="s">
        <v>416</v>
      </c>
      <c r="Z6" s="273"/>
      <c r="AA6" s="287" t="s">
        <v>536</v>
      </c>
    </row>
    <row r="7" spans="1:29" ht="20.100000000000001" customHeight="1">
      <c r="A7" s="325">
        <v>2</v>
      </c>
      <c r="B7" s="325"/>
      <c r="C7" s="326" t="s">
        <v>973</v>
      </c>
      <c r="D7" s="327" t="s">
        <v>17</v>
      </c>
      <c r="E7" s="327">
        <v>2030</v>
      </c>
      <c r="F7" s="327" t="s">
        <v>18</v>
      </c>
      <c r="G7" s="328">
        <f>415-195</f>
        <v>220</v>
      </c>
      <c r="H7" s="326"/>
      <c r="I7" s="326"/>
      <c r="J7" s="326"/>
      <c r="K7" s="326"/>
      <c r="L7" s="325" t="s">
        <v>514</v>
      </c>
      <c r="M7" s="334">
        <v>105.00000000001819</v>
      </c>
      <c r="N7" s="334">
        <v>105.00000000001819</v>
      </c>
      <c r="O7" s="329" t="s">
        <v>923</v>
      </c>
      <c r="P7" s="326">
        <v>11</v>
      </c>
      <c r="Q7" s="326">
        <v>10</v>
      </c>
      <c r="R7" s="327" t="s">
        <v>30</v>
      </c>
      <c r="S7" s="334">
        <v>105.00000000001819</v>
      </c>
      <c r="T7" s="334">
        <v>105.00000000001819</v>
      </c>
      <c r="U7" s="329" t="s">
        <v>923</v>
      </c>
      <c r="V7" s="333"/>
      <c r="W7" s="333"/>
      <c r="X7" s="201" t="s">
        <v>30</v>
      </c>
      <c r="Y7" s="329" t="s">
        <v>416</v>
      </c>
      <c r="Z7" s="273"/>
      <c r="AA7" s="287" t="s">
        <v>536</v>
      </c>
    </row>
    <row r="8" spans="1:29" ht="20.100000000000001" customHeight="1">
      <c r="A8" s="325">
        <v>3</v>
      </c>
      <c r="B8" s="325"/>
      <c r="C8" s="326" t="s">
        <v>973</v>
      </c>
      <c r="D8" s="327" t="s">
        <v>17</v>
      </c>
      <c r="E8" s="327">
        <v>2030</v>
      </c>
      <c r="F8" s="327" t="s">
        <v>18</v>
      </c>
      <c r="G8" s="328">
        <v>415</v>
      </c>
      <c r="H8" s="326"/>
      <c r="I8" s="326"/>
      <c r="J8" s="326"/>
      <c r="K8" s="326"/>
      <c r="L8" s="325" t="s">
        <v>514</v>
      </c>
      <c r="M8" s="334">
        <v>194.99999999993634</v>
      </c>
      <c r="N8" s="326">
        <v>194.99999999993634</v>
      </c>
      <c r="O8" s="329" t="s">
        <v>27</v>
      </c>
      <c r="P8" s="326">
        <v>6.5</v>
      </c>
      <c r="Q8" s="326">
        <v>5.5</v>
      </c>
      <c r="R8" s="327" t="s">
        <v>30</v>
      </c>
      <c r="S8" s="334">
        <v>194.99999999993634</v>
      </c>
      <c r="T8" s="326">
        <v>194.99999999993634</v>
      </c>
      <c r="U8" s="329" t="s">
        <v>27</v>
      </c>
      <c r="V8" s="333"/>
      <c r="W8" s="333"/>
      <c r="X8" s="201" t="s">
        <v>30</v>
      </c>
      <c r="Y8" s="329" t="s">
        <v>416</v>
      </c>
      <c r="Z8" s="273"/>
      <c r="AA8" s="287" t="s">
        <v>536</v>
      </c>
    </row>
    <row r="9" spans="1:29" s="274" customFormat="1" ht="20.100000000000001" customHeight="1">
      <c r="A9" s="325">
        <v>4</v>
      </c>
      <c r="B9" s="216"/>
      <c r="C9" s="326" t="s">
        <v>973</v>
      </c>
      <c r="D9" s="327" t="s">
        <v>17</v>
      </c>
      <c r="E9" s="327">
        <v>2030</v>
      </c>
      <c r="F9" s="327" t="s">
        <v>18</v>
      </c>
      <c r="G9" s="328" t="s">
        <v>974</v>
      </c>
      <c r="H9" s="326"/>
      <c r="I9" s="326"/>
      <c r="J9" s="326"/>
      <c r="K9" s="326"/>
      <c r="L9" s="325" t="s">
        <v>488</v>
      </c>
      <c r="M9" s="335">
        <f>2030706-2030415</f>
        <v>291</v>
      </c>
      <c r="N9" s="326"/>
      <c r="O9" s="329" t="s">
        <v>27</v>
      </c>
      <c r="P9" s="326">
        <v>6.5</v>
      </c>
      <c r="Q9" s="326">
        <v>5.5</v>
      </c>
      <c r="R9" s="330" t="s">
        <v>30</v>
      </c>
      <c r="S9" s="332">
        <f>2030706-2030415</f>
        <v>291</v>
      </c>
      <c r="T9" s="326"/>
      <c r="U9" s="329" t="s">
        <v>27</v>
      </c>
      <c r="V9" s="336"/>
      <c r="W9" s="336"/>
      <c r="X9" s="337" t="s">
        <v>30</v>
      </c>
      <c r="Y9" s="329" t="s">
        <v>416</v>
      </c>
      <c r="Z9" s="321"/>
      <c r="AA9" s="287" t="s">
        <v>536</v>
      </c>
      <c r="AC9" s="275"/>
    </row>
    <row r="10" spans="1:29" s="287" customFormat="1" ht="20.100000000000001" customHeight="1">
      <c r="A10" s="325">
        <v>5</v>
      </c>
      <c r="B10" s="160">
        <v>145</v>
      </c>
      <c r="C10" s="209" t="s">
        <v>308</v>
      </c>
      <c r="D10" s="160" t="s">
        <v>17</v>
      </c>
      <c r="E10" s="160">
        <v>2030</v>
      </c>
      <c r="F10" s="160" t="s">
        <v>18</v>
      </c>
      <c r="G10" s="160">
        <v>791</v>
      </c>
      <c r="H10" s="160" t="s">
        <v>17</v>
      </c>
      <c r="I10" s="160">
        <v>2029</v>
      </c>
      <c r="J10" s="160" t="s">
        <v>18</v>
      </c>
      <c r="K10" s="160">
        <v>791</v>
      </c>
      <c r="L10" s="160" t="s">
        <v>488</v>
      </c>
      <c r="M10" s="152">
        <v>85</v>
      </c>
      <c r="N10" s="152"/>
      <c r="O10" s="209" t="s">
        <v>27</v>
      </c>
      <c r="P10" s="152">
        <v>20</v>
      </c>
      <c r="Q10" s="152">
        <v>11</v>
      </c>
      <c r="R10" s="160" t="s">
        <v>30</v>
      </c>
      <c r="S10" s="152">
        <f>791-706</f>
        <v>85</v>
      </c>
      <c r="T10" s="152"/>
      <c r="U10" s="209" t="s">
        <v>27</v>
      </c>
      <c r="V10" s="152">
        <v>20</v>
      </c>
      <c r="W10" s="152">
        <v>11</v>
      </c>
      <c r="X10" s="160" t="s">
        <v>30</v>
      </c>
      <c r="Y10" s="209" t="s">
        <v>416</v>
      </c>
      <c r="Z10" s="147" t="s">
        <v>967</v>
      </c>
      <c r="AA10" s="287" t="s">
        <v>536</v>
      </c>
      <c r="AC10" s="286"/>
    </row>
    <row r="11" spans="1:29" s="287" customFormat="1" ht="20.100000000000001" customHeight="1">
      <c r="A11" s="325">
        <v>6</v>
      </c>
      <c r="B11" s="209">
        <v>129</v>
      </c>
      <c r="C11" s="209" t="s">
        <v>297</v>
      </c>
      <c r="D11" s="160" t="s">
        <v>17</v>
      </c>
      <c r="E11" s="160">
        <v>2031</v>
      </c>
      <c r="F11" s="160" t="s">
        <v>18</v>
      </c>
      <c r="G11" s="160">
        <v>253</v>
      </c>
      <c r="H11" s="160" t="s">
        <v>17</v>
      </c>
      <c r="I11" s="160">
        <v>2031</v>
      </c>
      <c r="J11" s="160" t="s">
        <v>18</v>
      </c>
      <c r="K11" s="160">
        <v>553</v>
      </c>
      <c r="L11" s="160" t="s">
        <v>488</v>
      </c>
      <c r="M11" s="152">
        <v>462</v>
      </c>
      <c r="N11" s="152"/>
      <c r="O11" s="209" t="s">
        <v>27</v>
      </c>
      <c r="P11" s="152">
        <v>34</v>
      </c>
      <c r="Q11" s="152">
        <v>20</v>
      </c>
      <c r="R11" s="160" t="s">
        <v>30</v>
      </c>
      <c r="S11" s="152">
        <v>462</v>
      </c>
      <c r="T11" s="152"/>
      <c r="U11" s="209" t="s">
        <v>20</v>
      </c>
      <c r="V11" s="152">
        <v>34</v>
      </c>
      <c r="W11" s="152">
        <v>20</v>
      </c>
      <c r="X11" s="160" t="s">
        <v>30</v>
      </c>
      <c r="Y11" s="209" t="s">
        <v>416</v>
      </c>
      <c r="Z11" s="147" t="s">
        <v>967</v>
      </c>
      <c r="AA11" s="287" t="s">
        <v>536</v>
      </c>
      <c r="AC11" s="286"/>
    </row>
    <row r="12" spans="1:29" s="289" customFormat="1" ht="20.100000000000001" customHeight="1">
      <c r="A12" s="325">
        <v>7</v>
      </c>
      <c r="B12" s="216">
        <v>132</v>
      </c>
      <c r="C12" s="216" t="s">
        <v>300</v>
      </c>
      <c r="D12" s="201" t="s">
        <v>17</v>
      </c>
      <c r="E12" s="201">
        <v>2031</v>
      </c>
      <c r="F12" s="201" t="s">
        <v>18</v>
      </c>
      <c r="G12" s="201">
        <v>600</v>
      </c>
      <c r="H12" s="201" t="s">
        <v>17</v>
      </c>
      <c r="I12" s="201"/>
      <c r="J12" s="201"/>
      <c r="K12" s="201"/>
      <c r="L12" s="201" t="s">
        <v>496</v>
      </c>
      <c r="M12" s="187"/>
      <c r="N12" s="187">
        <v>100</v>
      </c>
      <c r="O12" s="216" t="s">
        <v>27</v>
      </c>
      <c r="P12" s="187">
        <v>9</v>
      </c>
      <c r="Q12" s="187">
        <v>7</v>
      </c>
      <c r="R12" s="201" t="s">
        <v>30</v>
      </c>
      <c r="S12" s="187"/>
      <c r="T12" s="187">
        <v>100</v>
      </c>
      <c r="U12" s="216" t="s">
        <v>27</v>
      </c>
      <c r="V12" s="187">
        <v>9</v>
      </c>
      <c r="W12" s="187">
        <v>7</v>
      </c>
      <c r="X12" s="201" t="s">
        <v>30</v>
      </c>
      <c r="Y12" s="216" t="s">
        <v>416</v>
      </c>
      <c r="Z12" s="146" t="s">
        <v>968</v>
      </c>
      <c r="AA12" s="289" t="s">
        <v>536</v>
      </c>
      <c r="AC12" s="288"/>
    </row>
    <row r="13" spans="1:29" s="289" customFormat="1" ht="20.100000000000001" customHeight="1">
      <c r="A13" s="325">
        <v>8</v>
      </c>
      <c r="B13" s="216">
        <v>140</v>
      </c>
      <c r="C13" s="216" t="s">
        <v>918</v>
      </c>
      <c r="D13" s="201" t="s">
        <v>17</v>
      </c>
      <c r="E13" s="201">
        <v>2031</v>
      </c>
      <c r="F13" s="201" t="s">
        <v>18</v>
      </c>
      <c r="G13" s="201">
        <v>720</v>
      </c>
      <c r="H13" s="201" t="s">
        <v>17</v>
      </c>
      <c r="I13" s="201"/>
      <c r="J13" s="201"/>
      <c r="K13" s="201"/>
      <c r="L13" s="201" t="s">
        <v>488</v>
      </c>
      <c r="M13" s="187">
        <v>143</v>
      </c>
      <c r="N13" s="187"/>
      <c r="O13" s="216" t="s">
        <v>56</v>
      </c>
      <c r="P13" s="187">
        <v>17</v>
      </c>
      <c r="Q13" s="187">
        <v>8</v>
      </c>
      <c r="R13" s="201" t="s">
        <v>30</v>
      </c>
      <c r="S13" s="187">
        <v>143</v>
      </c>
      <c r="T13" s="187"/>
      <c r="U13" s="216" t="s">
        <v>56</v>
      </c>
      <c r="V13" s="187">
        <v>17</v>
      </c>
      <c r="W13" s="187">
        <v>8</v>
      </c>
      <c r="X13" s="201" t="s">
        <v>30</v>
      </c>
      <c r="Y13" s="216" t="s">
        <v>416</v>
      </c>
      <c r="Z13" s="146" t="s">
        <v>968</v>
      </c>
      <c r="AA13" s="289" t="s">
        <v>536</v>
      </c>
      <c r="AB13" s="289">
        <f>89-34</f>
        <v>55</v>
      </c>
      <c r="AC13" s="288"/>
    </row>
    <row r="14" spans="1:29" s="274" customFormat="1" ht="20.100000000000001" customHeight="1">
      <c r="A14" s="325">
        <v>9</v>
      </c>
      <c r="B14" s="209">
        <v>137</v>
      </c>
      <c r="C14" s="209" t="s">
        <v>972</v>
      </c>
      <c r="D14" s="160" t="s">
        <v>17</v>
      </c>
      <c r="E14" s="160">
        <v>2032</v>
      </c>
      <c r="F14" s="160" t="s">
        <v>18</v>
      </c>
      <c r="G14" s="210" t="s">
        <v>483</v>
      </c>
      <c r="H14" s="160"/>
      <c r="I14" s="160"/>
      <c r="J14" s="160"/>
      <c r="K14" s="160"/>
      <c r="L14" s="160" t="s">
        <v>488</v>
      </c>
      <c r="M14" s="152"/>
      <c r="N14" s="152"/>
      <c r="O14" s="209" t="s">
        <v>20</v>
      </c>
      <c r="P14" s="152">
        <v>22</v>
      </c>
      <c r="Q14" s="152">
        <v>11</v>
      </c>
      <c r="R14" s="160" t="s">
        <v>30</v>
      </c>
      <c r="S14" s="152">
        <v>280</v>
      </c>
      <c r="T14" s="152"/>
      <c r="U14" s="209" t="s">
        <v>20</v>
      </c>
      <c r="V14" s="152">
        <v>22</v>
      </c>
      <c r="W14" s="152">
        <v>11</v>
      </c>
      <c r="X14" s="160" t="s">
        <v>30</v>
      </c>
      <c r="Y14" s="209" t="s">
        <v>416</v>
      </c>
      <c r="Z14" s="321" t="s">
        <v>967</v>
      </c>
      <c r="AA14" s="274" t="s">
        <v>536</v>
      </c>
      <c r="AC14" s="275"/>
    </row>
    <row r="15" spans="1:29" s="289" customFormat="1" ht="20.100000000000001" customHeight="1">
      <c r="A15" s="325">
        <v>10</v>
      </c>
      <c r="B15" s="216">
        <v>137</v>
      </c>
      <c r="C15" s="216" t="s">
        <v>304</v>
      </c>
      <c r="D15" s="201" t="s">
        <v>17</v>
      </c>
      <c r="E15" s="201">
        <v>2032</v>
      </c>
      <c r="F15" s="201" t="s">
        <v>18</v>
      </c>
      <c r="G15" s="217" t="s">
        <v>483</v>
      </c>
      <c r="H15" s="201" t="s">
        <v>17</v>
      </c>
      <c r="I15" s="201"/>
      <c r="J15" s="201"/>
      <c r="K15" s="201"/>
      <c r="L15" s="201" t="s">
        <v>488</v>
      </c>
      <c r="M15" s="187">
        <v>280</v>
      </c>
      <c r="N15" s="187"/>
      <c r="O15" s="216" t="s">
        <v>20</v>
      </c>
      <c r="P15" s="187">
        <v>9</v>
      </c>
      <c r="Q15" s="187">
        <v>8</v>
      </c>
      <c r="R15" s="201" t="s">
        <v>30</v>
      </c>
      <c r="S15" s="187">
        <v>0</v>
      </c>
      <c r="T15" s="187"/>
      <c r="U15" s="216" t="s">
        <v>20</v>
      </c>
      <c r="V15" s="187">
        <v>9</v>
      </c>
      <c r="W15" s="187">
        <v>8</v>
      </c>
      <c r="X15" s="201" t="s">
        <v>30</v>
      </c>
      <c r="Y15" s="216" t="s">
        <v>416</v>
      </c>
      <c r="Z15" s="146" t="s">
        <v>968</v>
      </c>
      <c r="AA15" s="289" t="s">
        <v>536</v>
      </c>
      <c r="AC15" s="288"/>
    </row>
    <row r="16" spans="1:29" s="289" customFormat="1" ht="20.100000000000001" customHeight="1">
      <c r="A16" s="325">
        <v>11</v>
      </c>
      <c r="B16" s="216"/>
      <c r="C16" s="331" t="s">
        <v>964</v>
      </c>
      <c r="D16" s="327" t="s">
        <v>17</v>
      </c>
      <c r="E16" s="327">
        <v>2032</v>
      </c>
      <c r="F16" s="327" t="s">
        <v>18</v>
      </c>
      <c r="G16" s="328" t="s">
        <v>483</v>
      </c>
      <c r="H16" s="327" t="s">
        <v>17</v>
      </c>
      <c r="I16" s="327">
        <v>2032</v>
      </c>
      <c r="J16" s="327" t="s">
        <v>18</v>
      </c>
      <c r="K16" s="328" t="s">
        <v>737</v>
      </c>
      <c r="L16" s="327" t="s">
        <v>496</v>
      </c>
      <c r="M16" s="334"/>
      <c r="N16" s="339">
        <f>2032000-2031945</f>
        <v>55</v>
      </c>
      <c r="O16" s="329" t="s">
        <v>20</v>
      </c>
      <c r="P16" s="338">
        <v>19</v>
      </c>
      <c r="Q16" s="338">
        <v>15</v>
      </c>
      <c r="R16" s="201" t="s">
        <v>30</v>
      </c>
      <c r="S16" s="324"/>
      <c r="T16" s="324"/>
      <c r="U16" s="303"/>
      <c r="V16" s="324"/>
      <c r="W16" s="324"/>
      <c r="X16" s="304"/>
      <c r="Y16" s="216" t="s">
        <v>416</v>
      </c>
      <c r="Z16" s="146"/>
      <c r="AA16" s="289" t="s">
        <v>536</v>
      </c>
      <c r="AC16" s="288"/>
    </row>
    <row r="17" spans="1:29" s="287" customFormat="1" ht="20.100000000000001" customHeight="1">
      <c r="A17" s="325">
        <v>12</v>
      </c>
      <c r="B17" s="216"/>
      <c r="C17" s="303" t="s">
        <v>964</v>
      </c>
      <c r="D17" s="201" t="s">
        <v>17</v>
      </c>
      <c r="E17" s="201">
        <v>2042</v>
      </c>
      <c r="F17" s="201" t="s">
        <v>18</v>
      </c>
      <c r="G17" s="217" t="s">
        <v>483</v>
      </c>
      <c r="H17" s="201" t="s">
        <v>17</v>
      </c>
      <c r="I17" s="201">
        <v>2042</v>
      </c>
      <c r="J17" s="201" t="s">
        <v>18</v>
      </c>
      <c r="K17" s="201">
        <v>150</v>
      </c>
      <c r="L17" s="201" t="s">
        <v>496</v>
      </c>
      <c r="M17" s="187"/>
      <c r="N17" s="201" t="s">
        <v>889</v>
      </c>
      <c r="O17" s="303" t="s">
        <v>20</v>
      </c>
      <c r="P17" s="324"/>
      <c r="Q17" s="324"/>
      <c r="R17" s="304" t="s">
        <v>30</v>
      </c>
      <c r="S17" s="324"/>
      <c r="T17" s="304" t="s">
        <v>889</v>
      </c>
      <c r="U17" s="303" t="s">
        <v>20</v>
      </c>
      <c r="V17" s="324"/>
      <c r="W17" s="324"/>
      <c r="X17" s="304" t="s">
        <v>30</v>
      </c>
      <c r="Y17" s="303" t="s">
        <v>400</v>
      </c>
      <c r="Z17" s="147" t="s">
        <v>967</v>
      </c>
      <c r="AA17" s="278" t="s">
        <v>961</v>
      </c>
      <c r="AC17" s="286"/>
    </row>
    <row r="18" spans="1:29" ht="20.100000000000001" customHeight="1">
      <c r="A18" s="325">
        <v>13</v>
      </c>
      <c r="B18" s="160"/>
      <c r="C18" s="209" t="s">
        <v>439</v>
      </c>
      <c r="D18" s="160" t="s">
        <v>17</v>
      </c>
      <c r="E18" s="160">
        <v>2043</v>
      </c>
      <c r="F18" s="160" t="s">
        <v>18</v>
      </c>
      <c r="G18" s="160">
        <v>185</v>
      </c>
      <c r="H18" s="160" t="s">
        <v>17</v>
      </c>
      <c r="I18" s="160">
        <v>2043</v>
      </c>
      <c r="J18" s="160" t="s">
        <v>18</v>
      </c>
      <c r="K18" s="160">
        <v>150</v>
      </c>
      <c r="L18" s="160" t="s">
        <v>488</v>
      </c>
      <c r="M18" s="152">
        <v>333</v>
      </c>
      <c r="N18" s="152"/>
      <c r="O18" s="209" t="s">
        <v>27</v>
      </c>
      <c r="P18" s="152">
        <v>5</v>
      </c>
      <c r="Q18" s="152">
        <v>3.5</v>
      </c>
      <c r="R18" s="160" t="s">
        <v>30</v>
      </c>
      <c r="S18" s="152">
        <v>333</v>
      </c>
      <c r="T18" s="152"/>
      <c r="U18" s="209" t="s">
        <v>27</v>
      </c>
      <c r="V18" s="152">
        <v>5</v>
      </c>
      <c r="W18" s="152">
        <v>3.5</v>
      </c>
      <c r="X18" s="160" t="s">
        <v>30</v>
      </c>
      <c r="Y18" s="209" t="s">
        <v>399</v>
      </c>
      <c r="Z18" s="147" t="s">
        <v>967</v>
      </c>
      <c r="AA18" s="278" t="s">
        <v>961</v>
      </c>
    </row>
    <row r="19" spans="1:29" ht="20.100000000000001" customHeight="1">
      <c r="A19" s="325">
        <v>14</v>
      </c>
      <c r="B19" s="160">
        <v>912</v>
      </c>
      <c r="C19" s="209" t="s">
        <v>953</v>
      </c>
      <c r="D19" s="160" t="s">
        <v>17</v>
      </c>
      <c r="E19" s="160">
        <v>2043</v>
      </c>
      <c r="F19" s="160" t="s">
        <v>18</v>
      </c>
      <c r="G19" s="160">
        <v>845</v>
      </c>
      <c r="H19" s="160"/>
      <c r="I19" s="160"/>
      <c r="J19" s="160"/>
      <c r="K19" s="160"/>
      <c r="L19" s="160" t="s">
        <v>496</v>
      </c>
      <c r="M19" s="152"/>
      <c r="N19" s="152">
        <v>120</v>
      </c>
      <c r="O19" s="209" t="s">
        <v>27</v>
      </c>
      <c r="P19" s="152">
        <v>5</v>
      </c>
      <c r="Q19" s="152">
        <v>3.5</v>
      </c>
      <c r="R19" s="160" t="s">
        <v>30</v>
      </c>
      <c r="S19" s="152"/>
      <c r="T19" s="152">
        <v>120</v>
      </c>
      <c r="U19" s="209" t="s">
        <v>27</v>
      </c>
      <c r="V19" s="152">
        <v>5</v>
      </c>
      <c r="W19" s="152">
        <v>3.5</v>
      </c>
      <c r="X19" s="160" t="s">
        <v>30</v>
      </c>
      <c r="Y19" s="209" t="s">
        <v>399</v>
      </c>
      <c r="Z19" s="147" t="s">
        <v>967</v>
      </c>
      <c r="AA19" s="278" t="s">
        <v>961</v>
      </c>
    </row>
    <row r="20" spans="1:29" s="276" customFormat="1" ht="20.100000000000001" customHeight="1">
      <c r="A20" s="325">
        <v>15</v>
      </c>
      <c r="B20" s="160">
        <v>812</v>
      </c>
      <c r="C20" s="209" t="s">
        <v>895</v>
      </c>
      <c r="D20" s="160" t="s">
        <v>17</v>
      </c>
      <c r="E20" s="160">
        <v>2045</v>
      </c>
      <c r="F20" s="160" t="s">
        <v>18</v>
      </c>
      <c r="G20" s="160">
        <v>835</v>
      </c>
      <c r="H20" s="160" t="s">
        <v>17</v>
      </c>
      <c r="I20" s="160">
        <v>2046</v>
      </c>
      <c r="J20" s="160" t="s">
        <v>18</v>
      </c>
      <c r="K20" s="160">
        <v>863</v>
      </c>
      <c r="L20" s="160" t="s">
        <v>496</v>
      </c>
      <c r="M20" s="152"/>
      <c r="N20" s="152">
        <v>229</v>
      </c>
      <c r="O20" s="209" t="s">
        <v>27</v>
      </c>
      <c r="P20" s="152">
        <v>40</v>
      </c>
      <c r="Q20" s="152">
        <v>30</v>
      </c>
      <c r="R20" s="160" t="s">
        <v>30</v>
      </c>
      <c r="S20" s="152"/>
      <c r="T20" s="152">
        <v>229</v>
      </c>
      <c r="U20" s="209" t="s">
        <v>27</v>
      </c>
      <c r="V20" s="152">
        <v>40</v>
      </c>
      <c r="W20" s="152">
        <v>30</v>
      </c>
      <c r="X20" s="160" t="s">
        <v>30</v>
      </c>
      <c r="Y20" s="209" t="s">
        <v>398</v>
      </c>
      <c r="Z20" s="147" t="s">
        <v>967</v>
      </c>
      <c r="AA20" s="290" t="s">
        <v>961</v>
      </c>
      <c r="AC20" s="277"/>
    </row>
    <row r="21" spans="1:29" ht="20.100000000000001" customHeight="1">
      <c r="A21" s="325">
        <v>16</v>
      </c>
      <c r="B21" s="160">
        <v>812</v>
      </c>
      <c r="C21" s="209" t="s">
        <v>440</v>
      </c>
      <c r="D21" s="160" t="s">
        <v>17</v>
      </c>
      <c r="E21" s="160">
        <v>2045</v>
      </c>
      <c r="F21" s="160" t="s">
        <v>18</v>
      </c>
      <c r="G21" s="160">
        <v>835</v>
      </c>
      <c r="H21" s="160" t="s">
        <v>17</v>
      </c>
      <c r="I21" s="160">
        <v>2045</v>
      </c>
      <c r="J21" s="160" t="s">
        <v>18</v>
      </c>
      <c r="K21" s="160">
        <v>850</v>
      </c>
      <c r="L21" s="160" t="s">
        <v>488</v>
      </c>
      <c r="M21" s="152">
        <v>699</v>
      </c>
      <c r="N21" s="152"/>
      <c r="O21" s="209" t="s">
        <v>27</v>
      </c>
      <c r="P21" s="152">
        <v>40</v>
      </c>
      <c r="Q21" s="152">
        <v>30</v>
      </c>
      <c r="R21" s="160" t="s">
        <v>30</v>
      </c>
      <c r="S21" s="152">
        <v>699</v>
      </c>
      <c r="T21" s="152"/>
      <c r="U21" s="209" t="s">
        <v>27</v>
      </c>
      <c r="V21" s="152">
        <v>40</v>
      </c>
      <c r="W21" s="152">
        <v>30</v>
      </c>
      <c r="X21" s="160" t="s">
        <v>30</v>
      </c>
      <c r="Y21" s="209" t="s">
        <v>921</v>
      </c>
      <c r="Z21" s="27" t="s">
        <v>967</v>
      </c>
      <c r="AA21" s="278" t="s">
        <v>961</v>
      </c>
    </row>
    <row r="22" spans="1:29" ht="20.100000000000001" customHeight="1">
      <c r="A22" s="325">
        <v>17</v>
      </c>
      <c r="B22" s="160">
        <v>702</v>
      </c>
      <c r="C22" s="209" t="s">
        <v>441</v>
      </c>
      <c r="D22" s="160" t="s">
        <v>17</v>
      </c>
      <c r="E22" s="160">
        <v>2047</v>
      </c>
      <c r="F22" s="160" t="s">
        <v>18</v>
      </c>
      <c r="G22" s="160">
        <v>350</v>
      </c>
      <c r="H22" s="160" t="s">
        <v>17</v>
      </c>
      <c r="I22" s="160">
        <v>2047</v>
      </c>
      <c r="J22" s="160" t="s">
        <v>18</v>
      </c>
      <c r="K22" s="160">
        <v>300</v>
      </c>
      <c r="L22" s="160" t="s">
        <v>488</v>
      </c>
      <c r="M22" s="152">
        <v>75</v>
      </c>
      <c r="N22" s="152"/>
      <c r="O22" s="209" t="s">
        <v>27</v>
      </c>
      <c r="P22" s="152">
        <v>5.5</v>
      </c>
      <c r="Q22" s="152">
        <v>3.5</v>
      </c>
      <c r="R22" s="160" t="s">
        <v>30</v>
      </c>
      <c r="S22" s="152">
        <v>75</v>
      </c>
      <c r="T22" s="152"/>
      <c r="U22" s="209" t="s">
        <v>27</v>
      </c>
      <c r="V22" s="152">
        <v>5.5</v>
      </c>
      <c r="W22" s="152">
        <v>3.5</v>
      </c>
      <c r="X22" s="160" t="s">
        <v>30</v>
      </c>
      <c r="Y22" s="209" t="s">
        <v>921</v>
      </c>
      <c r="Z22" s="27" t="s">
        <v>967</v>
      </c>
      <c r="AA22" s="278" t="s">
        <v>961</v>
      </c>
    </row>
    <row r="23" spans="1:29" ht="20.100000000000001" customHeight="1">
      <c r="A23" s="325">
        <v>18</v>
      </c>
      <c r="B23" s="160">
        <v>702</v>
      </c>
      <c r="C23" s="209" t="s">
        <v>442</v>
      </c>
      <c r="D23" s="160" t="s">
        <v>17</v>
      </c>
      <c r="E23" s="160">
        <v>2047</v>
      </c>
      <c r="F23" s="160" t="s">
        <v>18</v>
      </c>
      <c r="G23" s="160">
        <v>350</v>
      </c>
      <c r="H23" s="160" t="s">
        <v>17</v>
      </c>
      <c r="I23" s="160">
        <v>2047</v>
      </c>
      <c r="J23" s="160" t="s">
        <v>18</v>
      </c>
      <c r="K23" s="160">
        <v>300</v>
      </c>
      <c r="L23" s="160" t="s">
        <v>496</v>
      </c>
      <c r="M23" s="152"/>
      <c r="N23" s="152">
        <v>75</v>
      </c>
      <c r="O23" s="209" t="s">
        <v>27</v>
      </c>
      <c r="P23" s="152">
        <v>9</v>
      </c>
      <c r="Q23" s="152">
        <v>7</v>
      </c>
      <c r="R23" s="160" t="s">
        <v>30</v>
      </c>
      <c r="S23" s="152"/>
      <c r="T23" s="152">
        <v>75</v>
      </c>
      <c r="U23" s="209" t="s">
        <v>27</v>
      </c>
      <c r="V23" s="152">
        <v>9</v>
      </c>
      <c r="W23" s="152">
        <v>7</v>
      </c>
      <c r="X23" s="160" t="s">
        <v>30</v>
      </c>
      <c r="Y23" s="209" t="s">
        <v>398</v>
      </c>
      <c r="Z23" s="147" t="s">
        <v>967</v>
      </c>
      <c r="AA23" s="278" t="s">
        <v>961</v>
      </c>
    </row>
    <row r="24" spans="1:29" ht="20.100000000000001" customHeight="1">
      <c r="A24" s="325">
        <v>19</v>
      </c>
      <c r="B24" s="160">
        <v>652</v>
      </c>
      <c r="C24" s="209" t="s">
        <v>444</v>
      </c>
      <c r="D24" s="160" t="s">
        <v>17</v>
      </c>
      <c r="E24" s="160">
        <v>2048</v>
      </c>
      <c r="F24" s="160" t="s">
        <v>18</v>
      </c>
      <c r="G24" s="160">
        <v>775</v>
      </c>
      <c r="H24" s="160" t="s">
        <v>17</v>
      </c>
      <c r="I24" s="160">
        <v>2048</v>
      </c>
      <c r="J24" s="160" t="s">
        <v>18</v>
      </c>
      <c r="K24" s="160">
        <v>749</v>
      </c>
      <c r="L24" s="160" t="s">
        <v>488</v>
      </c>
      <c r="M24" s="152">
        <v>310</v>
      </c>
      <c r="N24" s="152"/>
      <c r="O24" s="209" t="s">
        <v>27</v>
      </c>
      <c r="P24" s="152">
        <v>7</v>
      </c>
      <c r="Q24" s="152">
        <v>5.5</v>
      </c>
      <c r="R24" s="160" t="s">
        <v>30</v>
      </c>
      <c r="S24" s="152">
        <v>310</v>
      </c>
      <c r="T24" s="152"/>
      <c r="U24" s="209" t="s">
        <v>27</v>
      </c>
      <c r="V24" s="152">
        <v>7</v>
      </c>
      <c r="W24" s="152">
        <v>5.5</v>
      </c>
      <c r="X24" s="160" t="s">
        <v>30</v>
      </c>
      <c r="Y24" s="209" t="s">
        <v>398</v>
      </c>
      <c r="Z24" s="147" t="s">
        <v>967</v>
      </c>
      <c r="AA24" s="278" t="s">
        <v>961</v>
      </c>
    </row>
    <row r="25" spans="1:29" ht="20.100000000000001" customHeight="1">
      <c r="A25" s="325">
        <v>20</v>
      </c>
      <c r="B25" s="160">
        <v>622</v>
      </c>
      <c r="C25" s="209" t="s">
        <v>269</v>
      </c>
      <c r="D25" s="160" t="s">
        <v>17</v>
      </c>
      <c r="E25" s="160">
        <v>2049</v>
      </c>
      <c r="F25" s="160" t="s">
        <v>18</v>
      </c>
      <c r="G25" s="160">
        <v>316</v>
      </c>
      <c r="H25" s="160" t="s">
        <v>17</v>
      </c>
      <c r="I25" s="160">
        <v>2049</v>
      </c>
      <c r="J25" s="160" t="s">
        <v>18</v>
      </c>
      <c r="K25" s="160">
        <v>200</v>
      </c>
      <c r="L25" s="160" t="s">
        <v>496</v>
      </c>
      <c r="M25" s="152"/>
      <c r="N25" s="152">
        <v>1741</v>
      </c>
      <c r="O25" s="209" t="s">
        <v>27</v>
      </c>
      <c r="P25" s="152">
        <v>7</v>
      </c>
      <c r="Q25" s="152">
        <v>5.5</v>
      </c>
      <c r="R25" s="160" t="s">
        <v>30</v>
      </c>
      <c r="S25" s="152"/>
      <c r="T25" s="152">
        <v>1741</v>
      </c>
      <c r="U25" s="209" t="s">
        <v>27</v>
      </c>
      <c r="V25" s="152">
        <v>7</v>
      </c>
      <c r="W25" s="152">
        <v>5.5</v>
      </c>
      <c r="X25" s="160" t="s">
        <v>30</v>
      </c>
      <c r="Y25" s="209" t="s">
        <v>397</v>
      </c>
      <c r="Z25" s="147" t="s">
        <v>967</v>
      </c>
      <c r="AA25" s="18" t="s">
        <v>962</v>
      </c>
    </row>
    <row r="26" spans="1:29" s="276" customFormat="1" ht="20.100000000000001" customHeight="1">
      <c r="A26" s="325">
        <v>21</v>
      </c>
      <c r="B26" s="160">
        <v>512</v>
      </c>
      <c r="C26" s="209" t="s">
        <v>361</v>
      </c>
      <c r="D26" s="160" t="s">
        <v>17</v>
      </c>
      <c r="E26" s="160">
        <v>2051</v>
      </c>
      <c r="F26" s="160" t="s">
        <v>18</v>
      </c>
      <c r="G26" s="160">
        <v>155</v>
      </c>
      <c r="H26" s="160" t="s">
        <v>17</v>
      </c>
      <c r="I26" s="160">
        <v>2051</v>
      </c>
      <c r="J26" s="160" t="s">
        <v>18</v>
      </c>
      <c r="K26" s="160">
        <v>50</v>
      </c>
      <c r="L26" s="160" t="s">
        <v>488</v>
      </c>
      <c r="M26" s="152">
        <v>200</v>
      </c>
      <c r="N26" s="152"/>
      <c r="O26" s="209" t="s">
        <v>27</v>
      </c>
      <c r="P26" s="152">
        <v>1.5</v>
      </c>
      <c r="Q26" s="152">
        <v>1.5</v>
      </c>
      <c r="R26" s="160" t="s">
        <v>26</v>
      </c>
      <c r="S26" s="152">
        <v>200</v>
      </c>
      <c r="T26" s="152"/>
      <c r="U26" s="209" t="s">
        <v>27</v>
      </c>
      <c r="V26" s="152">
        <v>5.5</v>
      </c>
      <c r="W26" s="152">
        <v>3.5</v>
      </c>
      <c r="X26" s="160" t="s">
        <v>26</v>
      </c>
      <c r="Y26" s="209" t="s">
        <v>922</v>
      </c>
      <c r="Z26" s="147" t="s">
        <v>967</v>
      </c>
      <c r="AA26" s="276" t="s">
        <v>962</v>
      </c>
      <c r="AC26" s="277"/>
    </row>
    <row r="27" spans="1:29" ht="20.100000000000001" customHeight="1">
      <c r="A27" s="325">
        <v>22</v>
      </c>
      <c r="B27" s="160">
        <v>422</v>
      </c>
      <c r="C27" s="209" t="s">
        <v>446</v>
      </c>
      <c r="D27" s="160" t="s">
        <v>17</v>
      </c>
      <c r="E27" s="160">
        <v>2053</v>
      </c>
      <c r="F27" s="160" t="s">
        <v>18</v>
      </c>
      <c r="G27" s="160">
        <v>364</v>
      </c>
      <c r="H27" s="160" t="s">
        <v>17</v>
      </c>
      <c r="I27" s="160">
        <v>2053</v>
      </c>
      <c r="J27" s="160" t="s">
        <v>18</v>
      </c>
      <c r="K27" s="160">
        <v>60</v>
      </c>
      <c r="L27" s="160" t="s">
        <v>488</v>
      </c>
      <c r="M27" s="152">
        <v>380</v>
      </c>
      <c r="N27" s="152"/>
      <c r="O27" s="209" t="s">
        <v>27</v>
      </c>
      <c r="P27" s="152">
        <v>5.5</v>
      </c>
      <c r="Q27" s="152">
        <v>3.5</v>
      </c>
      <c r="R27" s="160" t="s">
        <v>30</v>
      </c>
      <c r="S27" s="152">
        <v>380</v>
      </c>
      <c r="T27" s="152"/>
      <c r="U27" s="209" t="s">
        <v>27</v>
      </c>
      <c r="V27" s="152">
        <v>5.5</v>
      </c>
      <c r="W27" s="152">
        <v>3.5</v>
      </c>
      <c r="X27" s="160" t="s">
        <v>30</v>
      </c>
      <c r="Y27" s="209" t="s">
        <v>922</v>
      </c>
      <c r="Z27" s="27" t="s">
        <v>967</v>
      </c>
      <c r="AA27" s="18" t="s">
        <v>962</v>
      </c>
    </row>
    <row r="28" spans="1:29" ht="20.100000000000001" customHeight="1">
      <c r="A28" s="325">
        <v>23</v>
      </c>
      <c r="B28" s="160">
        <v>372</v>
      </c>
      <c r="C28" s="209" t="s">
        <v>447</v>
      </c>
      <c r="D28" s="160" t="s">
        <v>17</v>
      </c>
      <c r="E28" s="160">
        <v>2054</v>
      </c>
      <c r="F28" s="160" t="s">
        <v>18</v>
      </c>
      <c r="G28" s="210" t="s">
        <v>587</v>
      </c>
      <c r="H28" s="160" t="s">
        <v>17</v>
      </c>
      <c r="I28" s="160">
        <v>2053</v>
      </c>
      <c r="J28" s="160" t="s">
        <v>18</v>
      </c>
      <c r="K28" s="160">
        <v>753</v>
      </c>
      <c r="L28" s="160" t="s">
        <v>496</v>
      </c>
      <c r="M28" s="152"/>
      <c r="N28" s="152">
        <v>470</v>
      </c>
      <c r="O28" s="209" t="s">
        <v>27</v>
      </c>
      <c r="P28" s="152">
        <v>5.5</v>
      </c>
      <c r="Q28" s="152">
        <v>3.5</v>
      </c>
      <c r="R28" s="160" t="s">
        <v>26</v>
      </c>
      <c r="S28" s="152"/>
      <c r="T28" s="152">
        <v>470</v>
      </c>
      <c r="U28" s="209" t="s">
        <v>27</v>
      </c>
      <c r="V28" s="152">
        <v>5.5</v>
      </c>
      <c r="W28" s="152">
        <v>3.5</v>
      </c>
      <c r="X28" s="160" t="s">
        <v>26</v>
      </c>
      <c r="Y28" s="209" t="s">
        <v>397</v>
      </c>
      <c r="Z28" s="147" t="s">
        <v>967</v>
      </c>
      <c r="AA28" s="18" t="s">
        <v>962</v>
      </c>
    </row>
    <row r="29" spans="1:29" ht="20.100000000000001" customHeight="1">
      <c r="A29" s="325">
        <v>24</v>
      </c>
      <c r="B29" s="160">
        <v>362</v>
      </c>
      <c r="C29" s="209" t="s">
        <v>448</v>
      </c>
      <c r="D29" s="160" t="s">
        <v>17</v>
      </c>
      <c r="E29" s="160">
        <v>2054</v>
      </c>
      <c r="F29" s="160" t="s">
        <v>18</v>
      </c>
      <c r="G29" s="160">
        <v>223</v>
      </c>
      <c r="H29" s="160" t="s">
        <v>17</v>
      </c>
      <c r="I29" s="160">
        <v>2054</v>
      </c>
      <c r="J29" s="160" t="s">
        <v>18</v>
      </c>
      <c r="K29" s="160">
        <v>911</v>
      </c>
      <c r="L29" s="160" t="s">
        <v>488</v>
      </c>
      <c r="M29" s="152">
        <v>153</v>
      </c>
      <c r="N29" s="152"/>
      <c r="O29" s="209" t="s">
        <v>27</v>
      </c>
      <c r="P29" s="152">
        <v>5.5</v>
      </c>
      <c r="Q29" s="152">
        <v>3.5</v>
      </c>
      <c r="R29" s="160" t="s">
        <v>30</v>
      </c>
      <c r="S29" s="152">
        <v>153</v>
      </c>
      <c r="T29" s="152"/>
      <c r="U29" s="209" t="s">
        <v>27</v>
      </c>
      <c r="V29" s="152">
        <v>5.5</v>
      </c>
      <c r="W29" s="152">
        <v>3.5</v>
      </c>
      <c r="X29" s="160" t="s">
        <v>30</v>
      </c>
      <c r="Y29" s="209" t="s">
        <v>922</v>
      </c>
      <c r="Z29" s="27" t="s">
        <v>967</v>
      </c>
      <c r="AA29" s="18" t="s">
        <v>962</v>
      </c>
    </row>
    <row r="30" spans="1:29" ht="20.100000000000001" customHeight="1">
      <c r="A30" s="325">
        <v>25</v>
      </c>
      <c r="B30" s="160">
        <v>352</v>
      </c>
      <c r="C30" s="209" t="s">
        <v>449</v>
      </c>
      <c r="D30" s="160" t="s">
        <v>17</v>
      </c>
      <c r="E30" s="160">
        <v>2054</v>
      </c>
      <c r="F30" s="160" t="s">
        <v>18</v>
      </c>
      <c r="G30" s="160">
        <v>265</v>
      </c>
      <c r="H30" s="160"/>
      <c r="I30" s="160"/>
      <c r="J30" s="160"/>
      <c r="K30" s="160"/>
      <c r="L30" s="160" t="s">
        <v>496</v>
      </c>
      <c r="M30" s="152"/>
      <c r="N30" s="152">
        <v>195</v>
      </c>
      <c r="O30" s="209" t="s">
        <v>27</v>
      </c>
      <c r="P30" s="152">
        <v>7</v>
      </c>
      <c r="Q30" s="152">
        <v>5.5</v>
      </c>
      <c r="R30" s="160" t="s">
        <v>30</v>
      </c>
      <c r="S30" s="152"/>
      <c r="T30" s="152">
        <v>195</v>
      </c>
      <c r="U30" s="209" t="s">
        <v>27</v>
      </c>
      <c r="V30" s="152">
        <v>7</v>
      </c>
      <c r="W30" s="152">
        <v>5.5</v>
      </c>
      <c r="X30" s="160" t="s">
        <v>30</v>
      </c>
      <c r="Y30" s="209" t="s">
        <v>397</v>
      </c>
      <c r="Z30" s="147" t="s">
        <v>967</v>
      </c>
      <c r="AA30" s="18" t="s">
        <v>962</v>
      </c>
    </row>
    <row r="31" spans="1:29" s="291" customFormat="1" ht="20.100000000000001" customHeight="1">
      <c r="A31" s="325">
        <v>26</v>
      </c>
      <c r="B31" s="201">
        <v>222</v>
      </c>
      <c r="C31" s="216" t="s">
        <v>348</v>
      </c>
      <c r="D31" s="201" t="s">
        <v>17</v>
      </c>
      <c r="E31" s="201">
        <v>2056</v>
      </c>
      <c r="F31" s="201" t="s">
        <v>18</v>
      </c>
      <c r="G31" s="201">
        <v>212</v>
      </c>
      <c r="H31" s="201"/>
      <c r="I31" s="201"/>
      <c r="J31" s="201"/>
      <c r="K31" s="201"/>
      <c r="L31" s="201" t="s">
        <v>496</v>
      </c>
      <c r="M31" s="187"/>
      <c r="N31" s="187">
        <v>672</v>
      </c>
      <c r="O31" s="216" t="s">
        <v>27</v>
      </c>
      <c r="P31" s="187">
        <v>4.5</v>
      </c>
      <c r="Q31" s="187">
        <v>2.5</v>
      </c>
      <c r="R31" s="201" t="s">
        <v>48</v>
      </c>
      <c r="S31" s="187"/>
      <c r="T31" s="187">
        <v>672</v>
      </c>
      <c r="U31" s="216" t="s">
        <v>27</v>
      </c>
      <c r="V31" s="152">
        <v>5.5</v>
      </c>
      <c r="W31" s="152">
        <v>3.5</v>
      </c>
      <c r="X31" s="160" t="s">
        <v>30</v>
      </c>
      <c r="Y31" s="216" t="s">
        <v>397</v>
      </c>
      <c r="Z31" s="146" t="s">
        <v>968</v>
      </c>
      <c r="AA31" s="291" t="s">
        <v>962</v>
      </c>
      <c r="AC31" s="194"/>
    </row>
    <row r="32" spans="1:29" s="291" customFormat="1" ht="20.100000000000001" customHeight="1">
      <c r="A32" s="325">
        <v>27</v>
      </c>
      <c r="B32" s="201">
        <v>212</v>
      </c>
      <c r="C32" s="216" t="s">
        <v>58</v>
      </c>
      <c r="D32" s="201" t="s">
        <v>17</v>
      </c>
      <c r="E32" s="201">
        <v>2056</v>
      </c>
      <c r="F32" s="201" t="s">
        <v>18</v>
      </c>
      <c r="G32" s="201">
        <v>338</v>
      </c>
      <c r="H32" s="201"/>
      <c r="I32" s="201"/>
      <c r="J32" s="201"/>
      <c r="K32" s="201"/>
      <c r="L32" s="201" t="s">
        <v>488</v>
      </c>
      <c r="M32" s="187">
        <v>251</v>
      </c>
      <c r="N32" s="187"/>
      <c r="O32" s="216" t="s">
        <v>27</v>
      </c>
      <c r="P32" s="187">
        <v>2.5</v>
      </c>
      <c r="Q32" s="187">
        <v>2.5</v>
      </c>
      <c r="R32" s="201" t="s">
        <v>30</v>
      </c>
      <c r="S32" s="187">
        <v>251</v>
      </c>
      <c r="T32" s="187"/>
      <c r="U32" s="216" t="s">
        <v>27</v>
      </c>
      <c r="V32" s="187">
        <v>2.5</v>
      </c>
      <c r="W32" s="187">
        <v>2.5</v>
      </c>
      <c r="X32" s="201" t="s">
        <v>30</v>
      </c>
      <c r="Y32" s="216" t="s">
        <v>393</v>
      </c>
      <c r="Z32" s="146" t="s">
        <v>968</v>
      </c>
      <c r="AA32" s="291" t="s">
        <v>962</v>
      </c>
      <c r="AC32" s="194"/>
    </row>
    <row r="33" spans="1:29" s="291" customFormat="1" ht="20.100000000000001" customHeight="1">
      <c r="A33" s="325">
        <v>28</v>
      </c>
      <c r="B33" s="201">
        <v>172</v>
      </c>
      <c r="C33" s="216" t="s">
        <v>345</v>
      </c>
      <c r="D33" s="201" t="s">
        <v>17</v>
      </c>
      <c r="E33" s="201">
        <v>2058</v>
      </c>
      <c r="F33" s="201" t="s">
        <v>18</v>
      </c>
      <c r="G33" s="201">
        <v>291</v>
      </c>
      <c r="H33" s="201"/>
      <c r="I33" s="201"/>
      <c r="J33" s="201"/>
      <c r="K33" s="201"/>
      <c r="L33" s="201" t="s">
        <v>488</v>
      </c>
      <c r="M33" s="187">
        <v>49</v>
      </c>
      <c r="N33" s="187"/>
      <c r="O33" s="216" t="s">
        <v>27</v>
      </c>
      <c r="P33" s="187">
        <v>5</v>
      </c>
      <c r="Q33" s="187">
        <v>3</v>
      </c>
      <c r="R33" s="201" t="s">
        <v>48</v>
      </c>
      <c r="S33" s="187">
        <v>49</v>
      </c>
      <c r="T33" s="187"/>
      <c r="U33" s="216" t="s">
        <v>27</v>
      </c>
      <c r="V33" s="152">
        <v>5.5</v>
      </c>
      <c r="W33" s="152">
        <v>3.5</v>
      </c>
      <c r="X33" s="201" t="s">
        <v>26</v>
      </c>
      <c r="Y33" s="216" t="s">
        <v>393</v>
      </c>
      <c r="Z33" s="146" t="s">
        <v>968</v>
      </c>
      <c r="AA33" s="291" t="s">
        <v>962</v>
      </c>
      <c r="AC33" s="194"/>
    </row>
    <row r="34" spans="1:29" s="291" customFormat="1" ht="20.100000000000001" customHeight="1">
      <c r="A34" s="325">
        <v>29</v>
      </c>
      <c r="B34" s="201">
        <v>152</v>
      </c>
      <c r="C34" s="216" t="s">
        <v>346</v>
      </c>
      <c r="D34" s="201" t="s">
        <v>17</v>
      </c>
      <c r="E34" s="201">
        <v>2058</v>
      </c>
      <c r="F34" s="201" t="s">
        <v>18</v>
      </c>
      <c r="G34" s="201">
        <v>371</v>
      </c>
      <c r="H34" s="201"/>
      <c r="I34" s="201"/>
      <c r="J34" s="201"/>
      <c r="K34" s="201"/>
      <c r="L34" s="201" t="s">
        <v>496</v>
      </c>
      <c r="M34" s="187"/>
      <c r="N34" s="187">
        <v>991</v>
      </c>
      <c r="O34" s="216" t="s">
        <v>27</v>
      </c>
      <c r="P34" s="187">
        <v>1.5</v>
      </c>
      <c r="Q34" s="187">
        <v>1.5</v>
      </c>
      <c r="R34" s="201" t="s">
        <v>26</v>
      </c>
      <c r="S34" s="187"/>
      <c r="T34" s="187">
        <v>991</v>
      </c>
      <c r="U34" s="216" t="s">
        <v>27</v>
      </c>
      <c r="V34" s="152">
        <v>5.5</v>
      </c>
      <c r="W34" s="152">
        <v>3.5</v>
      </c>
      <c r="X34" s="201" t="s">
        <v>26</v>
      </c>
      <c r="Y34" s="216" t="s">
        <v>393</v>
      </c>
      <c r="Z34" s="146" t="s">
        <v>968</v>
      </c>
      <c r="AA34" s="291" t="s">
        <v>962</v>
      </c>
      <c r="AC34" s="194"/>
    </row>
    <row r="35" spans="1:29" s="291" customFormat="1" ht="20.100000000000001" customHeight="1">
      <c r="A35" s="325">
        <v>30</v>
      </c>
      <c r="B35" s="201"/>
      <c r="C35" s="216" t="s">
        <v>933</v>
      </c>
      <c r="D35" s="201" t="s">
        <v>17</v>
      </c>
      <c r="E35" s="201">
        <v>2060</v>
      </c>
      <c r="F35" s="201" t="s">
        <v>18</v>
      </c>
      <c r="G35" s="201">
        <v>463</v>
      </c>
      <c r="H35" s="201"/>
      <c r="I35" s="201"/>
      <c r="J35" s="201"/>
      <c r="K35" s="201"/>
      <c r="L35" s="201" t="s">
        <v>488</v>
      </c>
      <c r="M35" s="187"/>
      <c r="N35" s="187"/>
      <c r="O35" s="216" t="s">
        <v>27</v>
      </c>
      <c r="P35" s="187"/>
      <c r="Q35" s="187"/>
      <c r="R35" s="201"/>
      <c r="S35" s="187">
        <v>2120</v>
      </c>
      <c r="T35" s="187"/>
      <c r="U35" s="216"/>
      <c r="V35" s="187"/>
      <c r="W35" s="187"/>
      <c r="X35" s="201"/>
      <c r="Y35" s="216" t="s">
        <v>431</v>
      </c>
      <c r="Z35" s="146" t="s">
        <v>968</v>
      </c>
      <c r="AA35" s="18" t="s">
        <v>963</v>
      </c>
      <c r="AC35" s="194"/>
    </row>
    <row r="36" spans="1:29" ht="20.100000000000001" customHeight="1">
      <c r="A36" s="325">
        <v>31</v>
      </c>
      <c r="B36" s="160">
        <v>72</v>
      </c>
      <c r="C36" s="209" t="s">
        <v>954</v>
      </c>
      <c r="D36" s="160" t="s">
        <v>17</v>
      </c>
      <c r="E36" s="160">
        <v>2060</v>
      </c>
      <c r="F36" s="160" t="s">
        <v>18</v>
      </c>
      <c r="G36" s="160">
        <v>463</v>
      </c>
      <c r="H36" s="160"/>
      <c r="I36" s="160"/>
      <c r="J36" s="160"/>
      <c r="K36" s="160"/>
      <c r="L36" s="160" t="s">
        <v>496</v>
      </c>
      <c r="M36" s="152"/>
      <c r="N36" s="152">
        <v>1286</v>
      </c>
      <c r="O36" s="209" t="s">
        <v>27</v>
      </c>
      <c r="P36" s="152">
        <v>5.5</v>
      </c>
      <c r="Q36" s="152">
        <v>3.5</v>
      </c>
      <c r="R36" s="160" t="s">
        <v>26</v>
      </c>
      <c r="S36" s="152"/>
      <c r="T36" s="152">
        <v>1286</v>
      </c>
      <c r="U36" s="209" t="s">
        <v>27</v>
      </c>
      <c r="V36" s="152">
        <v>5.5</v>
      </c>
      <c r="W36" s="152">
        <v>3.5</v>
      </c>
      <c r="X36" s="160" t="s">
        <v>26</v>
      </c>
      <c r="Y36" s="209" t="s">
        <v>396</v>
      </c>
      <c r="Z36" s="147" t="s">
        <v>967</v>
      </c>
      <c r="AA36" s="18" t="s">
        <v>963</v>
      </c>
    </row>
    <row r="37" spans="1:29" s="276" customFormat="1" ht="20.100000000000001" customHeight="1">
      <c r="A37" s="325">
        <v>32</v>
      </c>
      <c r="B37" s="160"/>
      <c r="C37" s="209" t="s">
        <v>977</v>
      </c>
      <c r="D37" s="160" t="s">
        <v>17</v>
      </c>
      <c r="E37" s="160">
        <v>2061</v>
      </c>
      <c r="F37" s="160" t="s">
        <v>18</v>
      </c>
      <c r="G37" s="160">
        <v>600</v>
      </c>
      <c r="H37" s="160"/>
      <c r="I37" s="160"/>
      <c r="J37" s="160"/>
      <c r="K37" s="160"/>
      <c r="L37" s="160" t="s">
        <v>488</v>
      </c>
      <c r="M37" s="152">
        <v>3257</v>
      </c>
      <c r="N37" s="152"/>
      <c r="O37" s="209" t="s">
        <v>27</v>
      </c>
      <c r="P37" s="152">
        <v>22</v>
      </c>
      <c r="Q37" s="152">
        <v>12</v>
      </c>
      <c r="R37" s="160" t="s">
        <v>30</v>
      </c>
      <c r="S37" s="152">
        <v>1137</v>
      </c>
      <c r="T37" s="152"/>
      <c r="U37" s="209" t="s">
        <v>56</v>
      </c>
      <c r="V37" s="152">
        <v>22</v>
      </c>
      <c r="W37" s="152">
        <v>12</v>
      </c>
      <c r="X37" s="160" t="s">
        <v>30</v>
      </c>
      <c r="Y37" s="209" t="s">
        <v>396</v>
      </c>
      <c r="Z37" s="147"/>
      <c r="AA37" s="276" t="s">
        <v>963</v>
      </c>
      <c r="AC37" s="277"/>
    </row>
    <row r="38" spans="1:29" s="276" customFormat="1" ht="20.100000000000001" customHeight="1">
      <c r="A38" s="325">
        <v>33</v>
      </c>
      <c r="B38" s="160">
        <v>391</v>
      </c>
      <c r="C38" s="209" t="s">
        <v>450</v>
      </c>
      <c r="D38" s="160" t="s">
        <v>17</v>
      </c>
      <c r="E38" s="160">
        <v>2062</v>
      </c>
      <c r="F38" s="160" t="s">
        <v>18</v>
      </c>
      <c r="G38" s="160">
        <v>110</v>
      </c>
      <c r="H38" s="160" t="s">
        <v>17</v>
      </c>
      <c r="I38" s="160">
        <v>2060</v>
      </c>
      <c r="J38" s="160" t="s">
        <v>18</v>
      </c>
      <c r="K38" s="160">
        <v>0</v>
      </c>
      <c r="L38" s="160" t="s">
        <v>496</v>
      </c>
      <c r="M38" s="152"/>
      <c r="N38" s="152">
        <v>1106</v>
      </c>
      <c r="O38" s="209" t="s">
        <v>27</v>
      </c>
      <c r="P38" s="152">
        <v>7</v>
      </c>
      <c r="Q38" s="152">
        <v>5.5</v>
      </c>
      <c r="R38" s="160" t="s">
        <v>30</v>
      </c>
      <c r="S38" s="152"/>
      <c r="T38" s="152">
        <v>1106</v>
      </c>
      <c r="U38" s="209" t="s">
        <v>27</v>
      </c>
      <c r="V38" s="152">
        <v>7</v>
      </c>
      <c r="W38" s="152">
        <v>5.5</v>
      </c>
      <c r="X38" s="160" t="s">
        <v>30</v>
      </c>
      <c r="Y38" s="209" t="s">
        <v>396</v>
      </c>
      <c r="Z38" s="147" t="s">
        <v>967</v>
      </c>
      <c r="AA38" s="18" t="s">
        <v>963</v>
      </c>
      <c r="AC38" s="277"/>
    </row>
    <row r="39" spans="1:29" s="276" customFormat="1" ht="20.100000000000001" customHeight="1">
      <c r="A39" s="325">
        <v>34</v>
      </c>
      <c r="B39" s="160">
        <v>392</v>
      </c>
      <c r="C39" s="209" t="s">
        <v>906</v>
      </c>
      <c r="D39" s="160" t="s">
        <v>17</v>
      </c>
      <c r="E39" s="160">
        <v>2064</v>
      </c>
      <c r="F39" s="160" t="s">
        <v>18</v>
      </c>
      <c r="G39" s="160">
        <v>620</v>
      </c>
      <c r="H39" s="160"/>
      <c r="I39" s="160"/>
      <c r="J39" s="160"/>
      <c r="K39" s="160"/>
      <c r="L39" s="160" t="s">
        <v>496</v>
      </c>
      <c r="M39" s="152"/>
      <c r="N39" s="152">
        <v>2510</v>
      </c>
      <c r="O39" s="209" t="s">
        <v>27</v>
      </c>
      <c r="P39" s="152">
        <v>24</v>
      </c>
      <c r="Q39" s="152">
        <v>14</v>
      </c>
      <c r="R39" s="160" t="s">
        <v>30</v>
      </c>
      <c r="S39" s="152"/>
      <c r="T39" s="152">
        <v>2510</v>
      </c>
      <c r="U39" s="209" t="s">
        <v>27</v>
      </c>
      <c r="V39" s="152">
        <v>24</v>
      </c>
      <c r="W39" s="152">
        <v>14</v>
      </c>
      <c r="X39" s="160" t="s">
        <v>30</v>
      </c>
      <c r="Y39" s="209" t="s">
        <v>395</v>
      </c>
      <c r="Z39" s="147"/>
      <c r="AA39" s="276" t="s">
        <v>963</v>
      </c>
      <c r="AC39" s="277"/>
    </row>
    <row r="40" spans="1:29" s="276" customFormat="1" ht="20.100000000000001" customHeight="1">
      <c r="A40" s="325">
        <v>35</v>
      </c>
      <c r="B40" s="160">
        <v>382</v>
      </c>
      <c r="C40" s="209" t="s">
        <v>907</v>
      </c>
      <c r="D40" s="160" t="s">
        <v>17</v>
      </c>
      <c r="E40" s="160">
        <v>2064</v>
      </c>
      <c r="F40" s="160" t="s">
        <v>18</v>
      </c>
      <c r="G40" s="160">
        <v>672</v>
      </c>
      <c r="H40" s="160"/>
      <c r="I40" s="160"/>
      <c r="J40" s="160"/>
      <c r="K40" s="160"/>
      <c r="L40" s="160" t="s">
        <v>488</v>
      </c>
      <c r="M40" s="152">
        <v>3072</v>
      </c>
      <c r="N40" s="152"/>
      <c r="O40" s="209" t="s">
        <v>27</v>
      </c>
      <c r="P40" s="152">
        <v>24</v>
      </c>
      <c r="Q40" s="152">
        <v>14</v>
      </c>
      <c r="R40" s="160" t="s">
        <v>30</v>
      </c>
      <c r="S40" s="152">
        <v>3072</v>
      </c>
      <c r="T40" s="152"/>
      <c r="U40" s="209" t="s">
        <v>27</v>
      </c>
      <c r="V40" s="152">
        <v>24</v>
      </c>
      <c r="W40" s="152">
        <v>14</v>
      </c>
      <c r="X40" s="160" t="s">
        <v>30</v>
      </c>
      <c r="Y40" s="209" t="s">
        <v>395</v>
      </c>
      <c r="Z40" s="147"/>
      <c r="AA40" s="276" t="s">
        <v>963</v>
      </c>
      <c r="AC40" s="277"/>
    </row>
    <row r="41" spans="1:29" s="276" customFormat="1" ht="20.100000000000001" customHeight="1">
      <c r="A41" s="325">
        <v>36</v>
      </c>
      <c r="B41" s="252"/>
      <c r="C41" s="209" t="s">
        <v>975</v>
      </c>
      <c r="D41" s="160" t="s">
        <v>17</v>
      </c>
      <c r="E41" s="160">
        <v>2064</v>
      </c>
      <c r="F41" s="160" t="s">
        <v>18</v>
      </c>
      <c r="G41" s="160">
        <v>870</v>
      </c>
      <c r="H41" s="160"/>
      <c r="I41" s="160"/>
      <c r="J41" s="160"/>
      <c r="K41" s="160"/>
      <c r="L41" s="160" t="s">
        <v>514</v>
      </c>
      <c r="M41" s="152">
        <v>200</v>
      </c>
      <c r="N41" s="152">
        <v>200</v>
      </c>
      <c r="O41" s="209" t="s">
        <v>923</v>
      </c>
      <c r="P41" s="152">
        <v>14</v>
      </c>
      <c r="Q41" s="152">
        <v>12</v>
      </c>
      <c r="R41" s="160" t="s">
        <v>525</v>
      </c>
      <c r="S41" s="152">
        <v>200</v>
      </c>
      <c r="T41" s="152">
        <v>200</v>
      </c>
      <c r="U41" s="209" t="s">
        <v>923</v>
      </c>
      <c r="V41" s="152">
        <v>14</v>
      </c>
      <c r="W41" s="152">
        <v>12</v>
      </c>
      <c r="X41" s="160" t="s">
        <v>923</v>
      </c>
      <c r="Y41" s="209" t="s">
        <v>395</v>
      </c>
      <c r="Z41" s="147"/>
      <c r="AA41" s="276" t="s">
        <v>963</v>
      </c>
      <c r="AC41" s="277"/>
    </row>
    <row r="42" spans="1:29" s="276" customFormat="1" ht="20.100000000000001" customHeight="1">
      <c r="A42" s="325">
        <v>37</v>
      </c>
      <c r="B42" s="160">
        <v>381</v>
      </c>
      <c r="C42" s="209" t="s">
        <v>906</v>
      </c>
      <c r="D42" s="160" t="s">
        <v>17</v>
      </c>
      <c r="E42" s="160">
        <v>2065</v>
      </c>
      <c r="F42" s="160" t="s">
        <v>18</v>
      </c>
      <c r="G42" s="210" t="s">
        <v>507</v>
      </c>
      <c r="H42" s="160"/>
      <c r="I42" s="160"/>
      <c r="J42" s="160"/>
      <c r="K42" s="160"/>
      <c r="L42" s="160" t="s">
        <v>496</v>
      </c>
      <c r="M42" s="152"/>
      <c r="N42" s="152">
        <f>5067-4870</f>
        <v>197</v>
      </c>
      <c r="O42" s="209" t="s">
        <v>27</v>
      </c>
      <c r="P42" s="152">
        <v>30</v>
      </c>
      <c r="Q42" s="152">
        <v>18</v>
      </c>
      <c r="R42" s="160" t="s">
        <v>30</v>
      </c>
      <c r="S42" s="152"/>
      <c r="T42" s="152">
        <v>447</v>
      </c>
      <c r="U42" s="209" t="s">
        <v>27</v>
      </c>
      <c r="V42" s="152">
        <v>30</v>
      </c>
      <c r="W42" s="152">
        <v>18</v>
      </c>
      <c r="X42" s="160" t="s">
        <v>30</v>
      </c>
      <c r="Y42" s="209" t="s">
        <v>395</v>
      </c>
      <c r="Z42" s="147"/>
      <c r="AA42" s="276" t="s">
        <v>963</v>
      </c>
      <c r="AC42" s="277"/>
    </row>
    <row r="43" spans="1:29" s="276" customFormat="1" ht="20.100000000000001" customHeight="1">
      <c r="A43" s="325">
        <v>38</v>
      </c>
      <c r="B43" s="160">
        <v>381</v>
      </c>
      <c r="C43" s="209" t="s">
        <v>907</v>
      </c>
      <c r="D43" s="160" t="s">
        <v>17</v>
      </c>
      <c r="E43" s="160">
        <v>2065</v>
      </c>
      <c r="F43" s="160" t="s">
        <v>18</v>
      </c>
      <c r="G43" s="210" t="s">
        <v>507</v>
      </c>
      <c r="H43" s="160"/>
      <c r="I43" s="160"/>
      <c r="J43" s="160"/>
      <c r="K43" s="160"/>
      <c r="L43" s="160" t="s">
        <v>488</v>
      </c>
      <c r="M43" s="152">
        <f>5067-4870</f>
        <v>197</v>
      </c>
      <c r="N43" s="152"/>
      <c r="O43" s="209" t="s">
        <v>27</v>
      </c>
      <c r="P43" s="152">
        <v>30</v>
      </c>
      <c r="Q43" s="152">
        <v>18</v>
      </c>
      <c r="R43" s="160" t="s">
        <v>30</v>
      </c>
      <c r="S43" s="152">
        <v>395</v>
      </c>
      <c r="T43" s="152"/>
      <c r="U43" s="209" t="s">
        <v>27</v>
      </c>
      <c r="V43" s="152">
        <v>30</v>
      </c>
      <c r="W43" s="152">
        <v>18</v>
      </c>
      <c r="X43" s="160" t="s">
        <v>30</v>
      </c>
      <c r="Y43" s="209" t="s">
        <v>395</v>
      </c>
      <c r="Z43" s="147"/>
      <c r="AA43" s="276" t="s">
        <v>963</v>
      </c>
      <c r="AC43" s="277"/>
    </row>
    <row r="44" spans="1:29" s="291" customFormat="1" ht="20.100000000000001" customHeight="1">
      <c r="A44" s="325">
        <v>39</v>
      </c>
      <c r="B44" s="315">
        <v>379</v>
      </c>
      <c r="C44" s="314" t="s">
        <v>165</v>
      </c>
      <c r="D44" s="201" t="s">
        <v>17</v>
      </c>
      <c r="E44" s="201">
        <v>2066</v>
      </c>
      <c r="F44" s="201" t="s">
        <v>18</v>
      </c>
      <c r="G44" s="217" t="s">
        <v>739</v>
      </c>
      <c r="H44" s="201"/>
      <c r="I44" s="201"/>
      <c r="J44" s="201"/>
      <c r="K44" s="201"/>
      <c r="L44" s="315" t="s">
        <v>488</v>
      </c>
      <c r="M44" s="187">
        <v>959</v>
      </c>
      <c r="N44" s="187"/>
      <c r="O44" s="216" t="s">
        <v>27</v>
      </c>
      <c r="P44" s="187">
        <v>12</v>
      </c>
      <c r="Q44" s="187">
        <v>9</v>
      </c>
      <c r="R44" s="315" t="s">
        <v>30</v>
      </c>
      <c r="S44" s="320">
        <v>959</v>
      </c>
      <c r="T44" s="320"/>
      <c r="U44" s="314" t="s">
        <v>27</v>
      </c>
      <c r="V44" s="320">
        <v>12</v>
      </c>
      <c r="W44" s="320">
        <v>9</v>
      </c>
      <c r="X44" s="315" t="s">
        <v>30</v>
      </c>
      <c r="Y44" s="314" t="s">
        <v>394</v>
      </c>
      <c r="Z44" s="146"/>
      <c r="AA44" s="291" t="s">
        <v>963</v>
      </c>
      <c r="AC44" s="194"/>
    </row>
    <row r="45" spans="1:29" ht="20.100000000000001" customHeight="1">
      <c r="A45" s="323"/>
      <c r="B45" s="245"/>
      <c r="C45" s="271" t="s">
        <v>950</v>
      </c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72"/>
      <c r="Z45" s="240"/>
      <c r="AA45" s="271" t="s">
        <v>950</v>
      </c>
      <c r="AC45" s="273">
        <f>39-7-9-4-6-3</f>
        <v>10</v>
      </c>
    </row>
    <row r="46" spans="1:29" s="276" customFormat="1" ht="20.100000000000001" customHeight="1">
      <c r="A46" s="323">
        <v>1</v>
      </c>
      <c r="B46" s="234"/>
      <c r="C46" s="234" t="s">
        <v>945</v>
      </c>
      <c r="D46" s="221" t="s">
        <v>17</v>
      </c>
      <c r="E46" s="221">
        <v>2032</v>
      </c>
      <c r="F46" s="221" t="s">
        <v>18</v>
      </c>
      <c r="G46" s="280" t="s">
        <v>483</v>
      </c>
      <c r="H46" s="221" t="s">
        <v>17</v>
      </c>
      <c r="I46" s="221">
        <v>2032</v>
      </c>
      <c r="J46" s="221" t="s">
        <v>18</v>
      </c>
      <c r="K46" s="280" t="s">
        <v>559</v>
      </c>
      <c r="L46" s="221" t="s">
        <v>514</v>
      </c>
      <c r="M46" s="226"/>
      <c r="N46" s="221"/>
      <c r="O46" s="234" t="s">
        <v>20</v>
      </c>
      <c r="P46" s="226"/>
      <c r="Q46" s="226"/>
      <c r="R46" s="221" t="s">
        <v>30</v>
      </c>
      <c r="S46" s="221" t="s">
        <v>889</v>
      </c>
      <c r="T46" s="221" t="s">
        <v>889</v>
      </c>
      <c r="U46" s="234" t="s">
        <v>20</v>
      </c>
      <c r="V46" s="226"/>
      <c r="W46" s="226"/>
      <c r="X46" s="221" t="s">
        <v>30</v>
      </c>
      <c r="Y46" s="234" t="s">
        <v>416</v>
      </c>
      <c r="Z46" s="147" t="s">
        <v>967</v>
      </c>
      <c r="AC46" s="277"/>
    </row>
    <row r="47" spans="1:29" s="291" customFormat="1" ht="20.100000000000001" customHeight="1">
      <c r="A47" s="323">
        <v>2</v>
      </c>
      <c r="B47" s="235">
        <v>148</v>
      </c>
      <c r="C47" s="235" t="s">
        <v>909</v>
      </c>
      <c r="D47" s="223" t="s">
        <v>17</v>
      </c>
      <c r="E47" s="223">
        <v>2032</v>
      </c>
      <c r="F47" s="223" t="s">
        <v>18</v>
      </c>
      <c r="G47" s="223">
        <v>350</v>
      </c>
      <c r="H47" s="223"/>
      <c r="I47" s="223"/>
      <c r="J47" s="223"/>
      <c r="K47" s="223"/>
      <c r="L47" s="223" t="s">
        <v>496</v>
      </c>
      <c r="M47" s="231"/>
      <c r="N47" s="223">
        <v>350</v>
      </c>
      <c r="O47" s="235" t="s">
        <v>27</v>
      </c>
      <c r="P47" s="231">
        <v>9</v>
      </c>
      <c r="Q47" s="231">
        <v>7</v>
      </c>
      <c r="R47" s="223" t="s">
        <v>30</v>
      </c>
      <c r="S47" s="231"/>
      <c r="T47" s="223">
        <v>350</v>
      </c>
      <c r="U47" s="235" t="s">
        <v>27</v>
      </c>
      <c r="V47" s="231">
        <v>9</v>
      </c>
      <c r="W47" s="231">
        <v>7</v>
      </c>
      <c r="X47" s="223" t="s">
        <v>30</v>
      </c>
      <c r="Y47" s="235" t="s">
        <v>416</v>
      </c>
      <c r="Z47" s="146" t="s">
        <v>968</v>
      </c>
      <c r="AC47" s="194"/>
    </row>
    <row r="48" spans="1:29" s="291" customFormat="1" ht="20.100000000000001" customHeight="1">
      <c r="A48" s="323">
        <v>5</v>
      </c>
      <c r="B48" s="235">
        <v>151</v>
      </c>
      <c r="C48" s="235" t="s">
        <v>310</v>
      </c>
      <c r="D48" s="223" t="s">
        <v>17</v>
      </c>
      <c r="E48" s="223">
        <v>2032</v>
      </c>
      <c r="F48" s="223" t="s">
        <v>18</v>
      </c>
      <c r="G48" s="223">
        <v>630</v>
      </c>
      <c r="H48" s="223"/>
      <c r="I48" s="223"/>
      <c r="J48" s="223"/>
      <c r="K48" s="223"/>
      <c r="L48" s="223" t="s">
        <v>514</v>
      </c>
      <c r="M48" s="231"/>
      <c r="N48" s="231">
        <v>255</v>
      </c>
      <c r="O48" s="235" t="s">
        <v>27</v>
      </c>
      <c r="P48" s="231">
        <v>45</v>
      </c>
      <c r="Q48" s="231">
        <v>25</v>
      </c>
      <c r="R48" s="223" t="s">
        <v>30</v>
      </c>
      <c r="S48" s="231">
        <f>2630-2350</f>
        <v>280</v>
      </c>
      <c r="T48" s="231">
        <v>255</v>
      </c>
      <c r="U48" s="235" t="s">
        <v>20</v>
      </c>
      <c r="V48" s="231">
        <v>45</v>
      </c>
      <c r="W48" s="231">
        <v>25</v>
      </c>
      <c r="X48" s="223" t="s">
        <v>30</v>
      </c>
      <c r="Y48" s="235" t="s">
        <v>416</v>
      </c>
      <c r="Z48" s="146" t="s">
        <v>968</v>
      </c>
      <c r="AC48" s="194"/>
    </row>
    <row r="49" spans="1:29" s="291" customFormat="1" ht="20.100000000000001" customHeight="1">
      <c r="A49" s="323">
        <v>8</v>
      </c>
      <c r="B49" s="235"/>
      <c r="C49" s="199" t="s">
        <v>933</v>
      </c>
      <c r="D49" s="199" t="s">
        <v>17</v>
      </c>
      <c r="E49" s="199">
        <v>2033</v>
      </c>
      <c r="F49" s="199" t="s">
        <v>18</v>
      </c>
      <c r="G49" s="199">
        <v>600</v>
      </c>
      <c r="H49" s="223"/>
      <c r="I49" s="223"/>
      <c r="J49" s="223"/>
      <c r="K49" s="223"/>
      <c r="L49" s="223" t="s">
        <v>488</v>
      </c>
      <c r="M49" s="231"/>
      <c r="N49" s="231"/>
      <c r="O49" s="235" t="s">
        <v>27</v>
      </c>
      <c r="P49" s="231"/>
      <c r="Q49" s="231"/>
      <c r="R49" s="223" t="s">
        <v>30</v>
      </c>
      <c r="S49" s="231">
        <v>480</v>
      </c>
      <c r="T49" s="231"/>
      <c r="U49" s="235"/>
      <c r="V49" s="231"/>
      <c r="W49" s="231"/>
      <c r="X49" s="223"/>
      <c r="Y49" s="235" t="s">
        <v>417</v>
      </c>
      <c r="Z49" s="146" t="s">
        <v>968</v>
      </c>
      <c r="AC49" s="194"/>
    </row>
    <row r="50" spans="1:29" s="291" customFormat="1" ht="20.100000000000001" customHeight="1">
      <c r="A50" s="323">
        <v>9</v>
      </c>
      <c r="B50" s="235"/>
      <c r="C50" s="199" t="s">
        <v>933</v>
      </c>
      <c r="D50" s="199" t="s">
        <v>17</v>
      </c>
      <c r="E50" s="199">
        <v>2033</v>
      </c>
      <c r="F50" s="199" t="s">
        <v>18</v>
      </c>
      <c r="G50" s="199">
        <v>600</v>
      </c>
      <c r="H50" s="223"/>
      <c r="I50" s="223"/>
      <c r="J50" s="223"/>
      <c r="K50" s="223"/>
      <c r="L50" s="223" t="s">
        <v>496</v>
      </c>
      <c r="M50" s="231"/>
      <c r="N50" s="231"/>
      <c r="O50" s="235" t="s">
        <v>27</v>
      </c>
      <c r="P50" s="231"/>
      <c r="Q50" s="231"/>
      <c r="R50" s="223" t="s">
        <v>30</v>
      </c>
      <c r="S50" s="231"/>
      <c r="T50" s="231">
        <v>480</v>
      </c>
      <c r="U50" s="235"/>
      <c r="V50" s="231"/>
      <c r="W50" s="231"/>
      <c r="X50" s="223"/>
      <c r="Y50" s="235" t="s">
        <v>417</v>
      </c>
      <c r="Z50" s="146" t="s">
        <v>968</v>
      </c>
      <c r="AC50" s="194"/>
    </row>
    <row r="51" spans="1:29" s="291" customFormat="1" ht="20.100000000000001" customHeight="1">
      <c r="A51" s="323">
        <v>10</v>
      </c>
      <c r="B51" s="235"/>
      <c r="C51" s="199" t="s">
        <v>933</v>
      </c>
      <c r="D51" s="199" t="s">
        <v>17</v>
      </c>
      <c r="E51" s="199">
        <v>2034</v>
      </c>
      <c r="F51" s="199" t="s">
        <v>18</v>
      </c>
      <c r="G51" s="199">
        <v>75</v>
      </c>
      <c r="H51" s="223"/>
      <c r="I51" s="223"/>
      <c r="J51" s="223"/>
      <c r="K51" s="223"/>
      <c r="L51" s="223" t="s">
        <v>488</v>
      </c>
      <c r="M51" s="231"/>
      <c r="N51" s="231"/>
      <c r="O51" s="235" t="s">
        <v>27</v>
      </c>
      <c r="P51" s="231"/>
      <c r="Q51" s="231"/>
      <c r="R51" s="223" t="s">
        <v>30</v>
      </c>
      <c r="S51" s="231">
        <v>475</v>
      </c>
      <c r="T51" s="231"/>
      <c r="U51" s="235"/>
      <c r="V51" s="231"/>
      <c r="W51" s="231"/>
      <c r="X51" s="223"/>
      <c r="Y51" s="235" t="s">
        <v>417</v>
      </c>
      <c r="Z51" s="146" t="s">
        <v>968</v>
      </c>
      <c r="AC51" s="194"/>
    </row>
    <row r="52" spans="1:29" s="291" customFormat="1" ht="20.100000000000001" customHeight="1">
      <c r="A52" s="323">
        <v>11</v>
      </c>
      <c r="B52" s="235"/>
      <c r="C52" s="199" t="s">
        <v>933</v>
      </c>
      <c r="D52" s="199" t="s">
        <v>17</v>
      </c>
      <c r="E52" s="199">
        <v>2034</v>
      </c>
      <c r="F52" s="199" t="s">
        <v>18</v>
      </c>
      <c r="G52" s="199">
        <v>75</v>
      </c>
      <c r="H52" s="223"/>
      <c r="I52" s="223"/>
      <c r="J52" s="223"/>
      <c r="K52" s="223"/>
      <c r="L52" s="223" t="s">
        <v>496</v>
      </c>
      <c r="M52" s="231"/>
      <c r="N52" s="231"/>
      <c r="O52" s="235" t="s">
        <v>27</v>
      </c>
      <c r="P52" s="231"/>
      <c r="Q52" s="231"/>
      <c r="R52" s="223" t="s">
        <v>30</v>
      </c>
      <c r="S52" s="231"/>
      <c r="T52" s="231">
        <v>475</v>
      </c>
      <c r="U52" s="235"/>
      <c r="V52" s="231"/>
      <c r="W52" s="231"/>
      <c r="X52" s="223"/>
      <c r="Y52" s="235" t="s">
        <v>417</v>
      </c>
      <c r="Z52" s="146" t="s">
        <v>968</v>
      </c>
      <c r="AC52" s="194"/>
    </row>
    <row r="53" spans="1:29" s="291" customFormat="1" ht="20.100000000000001" customHeight="1">
      <c r="A53" s="323">
        <v>12</v>
      </c>
      <c r="B53" s="235"/>
      <c r="C53" s="199" t="s">
        <v>933</v>
      </c>
      <c r="D53" s="199" t="s">
        <v>17</v>
      </c>
      <c r="E53" s="199">
        <v>2034</v>
      </c>
      <c r="F53" s="199" t="s">
        <v>18</v>
      </c>
      <c r="G53" s="199">
        <v>430</v>
      </c>
      <c r="H53" s="223"/>
      <c r="I53" s="223"/>
      <c r="J53" s="223"/>
      <c r="K53" s="223"/>
      <c r="L53" s="223" t="s">
        <v>488</v>
      </c>
      <c r="M53" s="231"/>
      <c r="N53" s="231"/>
      <c r="O53" s="235" t="s">
        <v>27</v>
      </c>
      <c r="P53" s="231"/>
      <c r="Q53" s="231"/>
      <c r="R53" s="223" t="s">
        <v>30</v>
      </c>
      <c r="S53" s="231">
        <v>355</v>
      </c>
      <c r="T53" s="231"/>
      <c r="U53" s="235"/>
      <c r="V53" s="231"/>
      <c r="W53" s="231"/>
      <c r="X53" s="223"/>
      <c r="Y53" s="235" t="s">
        <v>417</v>
      </c>
      <c r="Z53" s="146" t="s">
        <v>968</v>
      </c>
      <c r="AC53" s="194"/>
    </row>
    <row r="54" spans="1:29" s="291" customFormat="1" ht="20.100000000000001" customHeight="1">
      <c r="A54" s="323">
        <v>13</v>
      </c>
      <c r="B54" s="235"/>
      <c r="C54" s="199" t="s">
        <v>933</v>
      </c>
      <c r="D54" s="199" t="s">
        <v>17</v>
      </c>
      <c r="E54" s="199">
        <v>2034</v>
      </c>
      <c r="F54" s="199" t="s">
        <v>18</v>
      </c>
      <c r="G54" s="199">
        <v>430</v>
      </c>
      <c r="H54" s="223"/>
      <c r="I54" s="223"/>
      <c r="J54" s="223"/>
      <c r="K54" s="223"/>
      <c r="L54" s="223" t="s">
        <v>496</v>
      </c>
      <c r="M54" s="231"/>
      <c r="N54" s="231"/>
      <c r="O54" s="235" t="s">
        <v>27</v>
      </c>
      <c r="P54" s="231"/>
      <c r="Q54" s="231"/>
      <c r="R54" s="223" t="s">
        <v>30</v>
      </c>
      <c r="S54" s="231"/>
      <c r="T54" s="231">
        <v>355</v>
      </c>
      <c r="U54" s="235"/>
      <c r="V54" s="231"/>
      <c r="W54" s="231"/>
      <c r="X54" s="223"/>
      <c r="Y54" s="235" t="s">
        <v>417</v>
      </c>
      <c r="Z54" s="146" t="s">
        <v>968</v>
      </c>
      <c r="AC54" s="194"/>
    </row>
    <row r="55" spans="1:29" s="291" customFormat="1" ht="20.100000000000001" customHeight="1">
      <c r="A55" s="323">
        <v>14</v>
      </c>
      <c r="B55" s="235">
        <v>163</v>
      </c>
      <c r="C55" s="235" t="s">
        <v>913</v>
      </c>
      <c r="D55" s="223" t="s">
        <v>17</v>
      </c>
      <c r="E55" s="223">
        <v>2034</v>
      </c>
      <c r="F55" s="223" t="s">
        <v>18</v>
      </c>
      <c r="G55" s="223">
        <v>782</v>
      </c>
      <c r="H55" s="223" t="s">
        <v>17</v>
      </c>
      <c r="I55" s="223">
        <v>2035</v>
      </c>
      <c r="J55" s="223" t="s">
        <v>18</v>
      </c>
      <c r="K55" s="223">
        <v>0</v>
      </c>
      <c r="L55" s="223" t="s">
        <v>488</v>
      </c>
      <c r="M55" s="231">
        <v>1662</v>
      </c>
      <c r="N55" s="231"/>
      <c r="O55" s="235" t="s">
        <v>27</v>
      </c>
      <c r="P55" s="231">
        <v>1.5</v>
      </c>
      <c r="Q55" s="231">
        <v>1.5</v>
      </c>
      <c r="R55" s="223" t="s">
        <v>26</v>
      </c>
      <c r="S55" s="231">
        <v>352</v>
      </c>
      <c r="T55" s="231"/>
      <c r="U55" s="235" t="s">
        <v>27</v>
      </c>
      <c r="V55" s="231">
        <v>1.5</v>
      </c>
      <c r="W55" s="231">
        <v>1.5</v>
      </c>
      <c r="X55" s="223" t="s">
        <v>26</v>
      </c>
      <c r="Y55" s="235" t="s">
        <v>417</v>
      </c>
      <c r="Z55" s="146" t="s">
        <v>968</v>
      </c>
      <c r="AC55" s="194"/>
    </row>
    <row r="56" spans="1:29" s="291" customFormat="1" ht="20.100000000000001" customHeight="1">
      <c r="A56" s="323">
        <v>15</v>
      </c>
      <c r="B56" s="235"/>
      <c r="C56" s="235" t="s">
        <v>913</v>
      </c>
      <c r="D56" s="223" t="s">
        <v>17</v>
      </c>
      <c r="E56" s="223">
        <v>2034</v>
      </c>
      <c r="F56" s="223" t="s">
        <v>18</v>
      </c>
      <c r="G56" s="223">
        <v>790</v>
      </c>
      <c r="H56" s="223" t="s">
        <v>17</v>
      </c>
      <c r="I56" s="223">
        <v>2035</v>
      </c>
      <c r="J56" s="223" t="s">
        <v>18</v>
      </c>
      <c r="K56" s="223">
        <v>0</v>
      </c>
      <c r="L56" s="223" t="s">
        <v>496</v>
      </c>
      <c r="M56" s="231"/>
      <c r="N56" s="231">
        <v>1670</v>
      </c>
      <c r="O56" s="235" t="s">
        <v>27</v>
      </c>
      <c r="P56" s="231">
        <v>1.5</v>
      </c>
      <c r="Q56" s="231">
        <v>1.5</v>
      </c>
      <c r="R56" s="223" t="s">
        <v>26</v>
      </c>
      <c r="S56" s="231"/>
      <c r="T56" s="231">
        <v>360</v>
      </c>
      <c r="U56" s="235" t="s">
        <v>27</v>
      </c>
      <c r="V56" s="231">
        <v>1.5</v>
      </c>
      <c r="W56" s="231">
        <v>1.5</v>
      </c>
      <c r="X56" s="223" t="s">
        <v>26</v>
      </c>
      <c r="Y56" s="235" t="s">
        <v>417</v>
      </c>
      <c r="Z56" s="146" t="s">
        <v>968</v>
      </c>
      <c r="AC56" s="194"/>
    </row>
    <row r="57" spans="1:29" s="291" customFormat="1" ht="20.100000000000001" customHeight="1">
      <c r="A57" s="323">
        <v>19</v>
      </c>
      <c r="B57" s="235">
        <v>168</v>
      </c>
      <c r="C57" s="235" t="s">
        <v>46</v>
      </c>
      <c r="D57" s="223" t="s">
        <v>17</v>
      </c>
      <c r="E57" s="223">
        <v>2036</v>
      </c>
      <c r="F57" s="223" t="s">
        <v>18</v>
      </c>
      <c r="G57" s="223">
        <v>900</v>
      </c>
      <c r="H57" s="223"/>
      <c r="I57" s="223"/>
      <c r="J57" s="223"/>
      <c r="K57" s="223"/>
      <c r="L57" s="223" t="s">
        <v>496</v>
      </c>
      <c r="M57" s="231"/>
      <c r="N57" s="231">
        <v>1418</v>
      </c>
      <c r="O57" s="235" t="s">
        <v>27</v>
      </c>
      <c r="P57" s="231">
        <v>5.5</v>
      </c>
      <c r="Q57" s="231">
        <v>5.5</v>
      </c>
      <c r="R57" s="223" t="s">
        <v>30</v>
      </c>
      <c r="S57" s="231"/>
      <c r="T57" s="231">
        <v>1418</v>
      </c>
      <c r="U57" s="235" t="s">
        <v>27</v>
      </c>
      <c r="V57" s="231">
        <v>5.5</v>
      </c>
      <c r="W57" s="231">
        <v>5.5</v>
      </c>
      <c r="X57" s="223" t="s">
        <v>30</v>
      </c>
      <c r="Y57" s="235" t="s">
        <v>400</v>
      </c>
      <c r="Z57" s="146" t="s">
        <v>968</v>
      </c>
      <c r="AC57" s="194"/>
    </row>
    <row r="58" spans="1:29" s="291" customFormat="1" ht="20.100000000000001" customHeight="1">
      <c r="A58" s="323">
        <v>20</v>
      </c>
      <c r="B58" s="235"/>
      <c r="C58" s="235" t="s">
        <v>46</v>
      </c>
      <c r="D58" s="223" t="s">
        <v>17</v>
      </c>
      <c r="E58" s="223">
        <v>2036</v>
      </c>
      <c r="F58" s="223" t="s">
        <v>18</v>
      </c>
      <c r="G58" s="223">
        <v>937</v>
      </c>
      <c r="H58" s="223"/>
      <c r="I58" s="223"/>
      <c r="J58" s="223"/>
      <c r="K58" s="223"/>
      <c r="L58" s="223" t="s">
        <v>488</v>
      </c>
      <c r="M58" s="231">
        <v>1455</v>
      </c>
      <c r="N58" s="231"/>
      <c r="O58" s="235" t="s">
        <v>27</v>
      </c>
      <c r="P58" s="231">
        <v>2.5</v>
      </c>
      <c r="Q58" s="231">
        <v>1.5</v>
      </c>
      <c r="R58" s="223" t="s">
        <v>26</v>
      </c>
      <c r="S58" s="231">
        <v>1455</v>
      </c>
      <c r="T58" s="231"/>
      <c r="U58" s="235" t="s">
        <v>27</v>
      </c>
      <c r="V58" s="231">
        <v>2.5</v>
      </c>
      <c r="W58" s="231">
        <v>1.5</v>
      </c>
      <c r="X58" s="223" t="s">
        <v>26</v>
      </c>
      <c r="Y58" s="235" t="s">
        <v>400</v>
      </c>
      <c r="Z58" s="146" t="s">
        <v>968</v>
      </c>
      <c r="AC58" s="194"/>
    </row>
    <row r="59" spans="1:29" s="276" customFormat="1" ht="20.100000000000001" customHeight="1">
      <c r="A59" s="323">
        <v>23</v>
      </c>
      <c r="B59" s="294"/>
      <c r="C59" s="294" t="s">
        <v>928</v>
      </c>
      <c r="D59" s="221" t="s">
        <v>17</v>
      </c>
      <c r="E59" s="221">
        <v>2039</v>
      </c>
      <c r="F59" s="221" t="s">
        <v>18</v>
      </c>
      <c r="G59" s="221">
        <v>200</v>
      </c>
      <c r="H59" s="221"/>
      <c r="I59" s="221"/>
      <c r="J59" s="221"/>
      <c r="K59" s="221"/>
      <c r="L59" s="293" t="s">
        <v>488</v>
      </c>
      <c r="M59" s="295">
        <v>1940</v>
      </c>
      <c r="N59" s="295"/>
      <c r="O59" s="294" t="s">
        <v>20</v>
      </c>
      <c r="P59" s="295">
        <v>24</v>
      </c>
      <c r="Q59" s="295">
        <v>18</v>
      </c>
      <c r="R59" s="293" t="s">
        <v>30</v>
      </c>
      <c r="S59" s="295">
        <v>1940</v>
      </c>
      <c r="T59" s="295"/>
      <c r="U59" s="294" t="s">
        <v>20</v>
      </c>
      <c r="V59" s="295">
        <v>24</v>
      </c>
      <c r="W59" s="295">
        <v>18</v>
      </c>
      <c r="X59" s="293" t="s">
        <v>30</v>
      </c>
      <c r="Y59" s="294" t="s">
        <v>400</v>
      </c>
      <c r="Z59" s="147" t="s">
        <v>967</v>
      </c>
      <c r="AC59" s="277"/>
    </row>
    <row r="60" spans="1:29" ht="20.100000000000001" customHeight="1">
      <c r="A60" s="323"/>
      <c r="B60" s="245"/>
      <c r="C60" s="271" t="s">
        <v>951</v>
      </c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72"/>
      <c r="Z60" s="273"/>
      <c r="AA60" s="271" t="s">
        <v>951</v>
      </c>
      <c r="AC60" s="273"/>
    </row>
    <row r="61" spans="1:29" s="276" customFormat="1" ht="20.100000000000001" customHeight="1">
      <c r="A61" s="323">
        <v>1</v>
      </c>
      <c r="B61" s="297">
        <v>516</v>
      </c>
      <c r="C61" s="297" t="s">
        <v>976</v>
      </c>
      <c r="D61" s="221" t="s">
        <v>17</v>
      </c>
      <c r="E61" s="221">
        <v>2061</v>
      </c>
      <c r="F61" s="221" t="s">
        <v>18</v>
      </c>
      <c r="G61" s="221">
        <v>600</v>
      </c>
      <c r="H61" s="221"/>
      <c r="I61" s="221"/>
      <c r="J61" s="221"/>
      <c r="K61" s="221"/>
      <c r="L61" s="296" t="s">
        <v>496</v>
      </c>
      <c r="M61" s="298"/>
      <c r="N61" s="298"/>
      <c r="O61" s="297" t="s">
        <v>56</v>
      </c>
      <c r="P61" s="298">
        <v>24</v>
      </c>
      <c r="Q61" s="298">
        <v>18</v>
      </c>
      <c r="R61" s="296" t="s">
        <v>30</v>
      </c>
      <c r="S61" s="298"/>
      <c r="T61" s="296" t="s">
        <v>889</v>
      </c>
      <c r="U61" s="297" t="s">
        <v>56</v>
      </c>
      <c r="V61" s="298">
        <v>24</v>
      </c>
      <c r="W61" s="298">
        <v>18</v>
      </c>
      <c r="X61" s="296" t="s">
        <v>30</v>
      </c>
      <c r="Y61" s="297" t="s">
        <v>431</v>
      </c>
      <c r="Z61" s="147" t="s">
        <v>967</v>
      </c>
      <c r="AC61" s="277"/>
    </row>
    <row r="62" spans="1:29" s="276" customFormat="1" ht="20.100000000000001" customHeight="1">
      <c r="A62" s="323">
        <v>2</v>
      </c>
      <c r="B62" s="234">
        <v>521</v>
      </c>
      <c r="C62" s="234" t="s">
        <v>969</v>
      </c>
      <c r="D62" s="221" t="s">
        <v>17</v>
      </c>
      <c r="E62" s="221">
        <v>2062</v>
      </c>
      <c r="F62" s="221" t="s">
        <v>18</v>
      </c>
      <c r="G62" s="221">
        <v>240</v>
      </c>
      <c r="H62" s="221"/>
      <c r="I62" s="221"/>
      <c r="J62" s="221"/>
      <c r="K62" s="221"/>
      <c r="L62" s="221" t="s">
        <v>496</v>
      </c>
      <c r="M62" s="226"/>
      <c r="N62" s="226">
        <v>158</v>
      </c>
      <c r="O62" s="234" t="s">
        <v>56</v>
      </c>
      <c r="P62" s="226">
        <v>9</v>
      </c>
      <c r="Q62" s="226">
        <v>7</v>
      </c>
      <c r="R62" s="221" t="s">
        <v>30</v>
      </c>
      <c r="S62" s="226"/>
      <c r="T62" s="226">
        <v>158</v>
      </c>
      <c r="U62" s="234" t="s">
        <v>56</v>
      </c>
      <c r="V62" s="226">
        <v>9</v>
      </c>
      <c r="W62" s="226">
        <v>7</v>
      </c>
      <c r="X62" s="221" t="s">
        <v>30</v>
      </c>
      <c r="Y62" s="234" t="s">
        <v>431</v>
      </c>
      <c r="Z62" s="147" t="s">
        <v>967</v>
      </c>
      <c r="AC62" s="277"/>
    </row>
    <row r="63" spans="1:29" ht="20.100000000000001" customHeight="1">
      <c r="A63" s="323">
        <v>3</v>
      </c>
      <c r="B63" s="293">
        <v>525</v>
      </c>
      <c r="C63" s="257" t="s">
        <v>451</v>
      </c>
      <c r="D63" s="221" t="s">
        <v>17</v>
      </c>
      <c r="E63" s="221">
        <v>2063</v>
      </c>
      <c r="F63" s="221" t="s">
        <v>18</v>
      </c>
      <c r="G63" s="221">
        <v>310</v>
      </c>
      <c r="H63" s="221" t="s">
        <v>17</v>
      </c>
      <c r="I63" s="221">
        <v>2063</v>
      </c>
      <c r="J63" s="221" t="s">
        <v>18</v>
      </c>
      <c r="K63" s="221">
        <v>200</v>
      </c>
      <c r="L63" s="293" t="s">
        <v>496</v>
      </c>
      <c r="M63" s="295"/>
      <c r="N63" s="295">
        <v>100</v>
      </c>
      <c r="O63" s="294" t="s">
        <v>27</v>
      </c>
      <c r="P63" s="265">
        <v>19</v>
      </c>
      <c r="Q63" s="265">
        <v>14</v>
      </c>
      <c r="R63" s="293" t="s">
        <v>30</v>
      </c>
      <c r="S63" s="295"/>
      <c r="T63" s="295">
        <v>100</v>
      </c>
      <c r="U63" s="294" t="s">
        <v>27</v>
      </c>
      <c r="V63" s="265">
        <v>19</v>
      </c>
      <c r="W63" s="265">
        <v>14</v>
      </c>
      <c r="X63" s="293" t="s">
        <v>30</v>
      </c>
      <c r="Y63" s="294" t="s">
        <v>431</v>
      </c>
      <c r="Z63" s="147" t="s">
        <v>967</v>
      </c>
    </row>
    <row r="64" spans="1:29" ht="20.100000000000001" customHeight="1">
      <c r="A64" s="245"/>
      <c r="B64" s="245"/>
      <c r="C64" s="271" t="s">
        <v>876</v>
      </c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V64" s="240"/>
      <c r="W64" s="240"/>
      <c r="X64" s="240"/>
      <c r="Y64" s="272"/>
      <c r="Z64" s="273"/>
      <c r="AA64" s="271" t="s">
        <v>876</v>
      </c>
      <c r="AC64" s="273"/>
    </row>
    <row r="65" spans="1:29" ht="20.100000000000001" customHeight="1">
      <c r="A65" s="222">
        <v>1</v>
      </c>
      <c r="B65" s="284">
        <v>90</v>
      </c>
      <c r="C65" s="214" t="s">
        <v>513</v>
      </c>
      <c r="D65" s="256" t="s">
        <v>17</v>
      </c>
      <c r="E65" s="269" t="s">
        <v>483</v>
      </c>
      <c r="F65" s="269" t="s">
        <v>18</v>
      </c>
      <c r="G65" s="269" t="s">
        <v>483</v>
      </c>
      <c r="H65" s="160" t="s">
        <v>17</v>
      </c>
      <c r="I65" s="215">
        <v>0</v>
      </c>
      <c r="J65" s="210" t="s">
        <v>18</v>
      </c>
      <c r="K65" s="215">
        <v>0</v>
      </c>
      <c r="L65" s="85" t="s">
        <v>514</v>
      </c>
      <c r="M65" s="226"/>
      <c r="N65" s="319" t="s">
        <v>889</v>
      </c>
      <c r="O65" s="85" t="s">
        <v>27</v>
      </c>
      <c r="P65" s="266">
        <v>32</v>
      </c>
      <c r="Q65" s="266">
        <v>17</v>
      </c>
      <c r="R65" s="85" t="s">
        <v>30</v>
      </c>
      <c r="S65" s="226"/>
      <c r="T65" s="319" t="s">
        <v>889</v>
      </c>
      <c r="U65" s="85" t="s">
        <v>27</v>
      </c>
      <c r="V65" s="266">
        <v>32</v>
      </c>
      <c r="W65" s="266">
        <v>17</v>
      </c>
      <c r="X65" s="85" t="s">
        <v>30</v>
      </c>
      <c r="Y65" s="214" t="s">
        <v>515</v>
      </c>
      <c r="Z65" s="147" t="s">
        <v>967</v>
      </c>
    </row>
    <row r="66" spans="1:29" s="291" customFormat="1" ht="20.100000000000001" customHeight="1">
      <c r="A66" s="222">
        <v>2</v>
      </c>
      <c r="B66" s="108">
        <v>89</v>
      </c>
      <c r="C66" s="212" t="s">
        <v>519</v>
      </c>
      <c r="D66" s="255" t="s">
        <v>17</v>
      </c>
      <c r="E66" s="255">
        <v>0</v>
      </c>
      <c r="F66" s="270" t="s">
        <v>18</v>
      </c>
      <c r="G66" s="255">
        <v>145</v>
      </c>
      <c r="H66" s="106"/>
      <c r="I66" s="213"/>
      <c r="J66" s="213"/>
      <c r="K66" s="213"/>
      <c r="L66" s="106" t="s">
        <v>488</v>
      </c>
      <c r="M66" s="231">
        <v>45</v>
      </c>
      <c r="N66" s="231"/>
      <c r="O66" s="106" t="s">
        <v>27</v>
      </c>
      <c r="P66" s="268">
        <v>5.5</v>
      </c>
      <c r="Q66" s="268">
        <v>3.5</v>
      </c>
      <c r="R66" s="106" t="s">
        <v>26</v>
      </c>
      <c r="S66" s="231">
        <v>45</v>
      </c>
      <c r="T66" s="231"/>
      <c r="U66" s="106" t="s">
        <v>27</v>
      </c>
      <c r="V66" s="268">
        <v>5.5</v>
      </c>
      <c r="W66" s="268">
        <v>3.5</v>
      </c>
      <c r="X66" s="106" t="s">
        <v>26</v>
      </c>
      <c r="Y66" s="212" t="s">
        <v>515</v>
      </c>
      <c r="Z66" s="146" t="s">
        <v>968</v>
      </c>
      <c r="AC66" s="194"/>
    </row>
    <row r="67" spans="1:29" s="291" customFormat="1" ht="20.100000000000001" customHeight="1">
      <c r="A67" s="222">
        <v>3</v>
      </c>
      <c r="B67" s="108">
        <v>88</v>
      </c>
      <c r="C67" s="212" t="s">
        <v>520</v>
      </c>
      <c r="D67" s="255" t="s">
        <v>17</v>
      </c>
      <c r="E67" s="270" t="s">
        <v>501</v>
      </c>
      <c r="F67" s="270" t="s">
        <v>18</v>
      </c>
      <c r="G67" s="255">
        <v>668</v>
      </c>
      <c r="H67" s="106"/>
      <c r="I67" s="213"/>
      <c r="J67" s="213"/>
      <c r="K67" s="106"/>
      <c r="L67" s="106" t="s">
        <v>488</v>
      </c>
      <c r="M67" s="231">
        <v>523</v>
      </c>
      <c r="N67" s="231"/>
      <c r="O67" s="106" t="s">
        <v>27</v>
      </c>
      <c r="P67" s="268">
        <v>10</v>
      </c>
      <c r="Q67" s="268">
        <v>3</v>
      </c>
      <c r="R67" s="106" t="s">
        <v>26</v>
      </c>
      <c r="S67" s="231">
        <v>523</v>
      </c>
      <c r="T67" s="231"/>
      <c r="U67" s="106" t="s">
        <v>27</v>
      </c>
      <c r="V67" s="268">
        <v>10</v>
      </c>
      <c r="W67" s="268">
        <v>3</v>
      </c>
      <c r="X67" s="106" t="s">
        <v>26</v>
      </c>
      <c r="Y67" s="212" t="s">
        <v>515</v>
      </c>
      <c r="Z67" s="146" t="s">
        <v>968</v>
      </c>
      <c r="AC67" s="194"/>
    </row>
    <row r="68" spans="1:29" s="291" customFormat="1" ht="20.100000000000001" customHeight="1">
      <c r="A68" s="222">
        <v>4</v>
      </c>
      <c r="B68" s="108"/>
      <c r="C68" s="212" t="s">
        <v>520</v>
      </c>
      <c r="D68" s="255" t="s">
        <v>17</v>
      </c>
      <c r="E68" s="270" t="s">
        <v>501</v>
      </c>
      <c r="F68" s="270" t="s">
        <v>18</v>
      </c>
      <c r="G68" s="255">
        <v>800</v>
      </c>
      <c r="H68" s="106"/>
      <c r="I68" s="213"/>
      <c r="J68" s="213"/>
      <c r="K68" s="106"/>
      <c r="L68" s="106" t="s">
        <v>488</v>
      </c>
      <c r="M68" s="231">
        <v>132</v>
      </c>
      <c r="N68" s="231"/>
      <c r="O68" s="106" t="s">
        <v>27</v>
      </c>
      <c r="P68" s="268">
        <v>5.5</v>
      </c>
      <c r="Q68" s="268">
        <v>3.5</v>
      </c>
      <c r="R68" s="106" t="s">
        <v>30</v>
      </c>
      <c r="S68" s="231">
        <v>132</v>
      </c>
      <c r="T68" s="231"/>
      <c r="U68" s="106" t="s">
        <v>27</v>
      </c>
      <c r="V68" s="268">
        <v>5.5</v>
      </c>
      <c r="W68" s="268">
        <v>3.5</v>
      </c>
      <c r="X68" s="106" t="s">
        <v>30</v>
      </c>
      <c r="Y68" s="212" t="s">
        <v>515</v>
      </c>
      <c r="Z68" s="146" t="s">
        <v>968</v>
      </c>
      <c r="AC68" s="194"/>
    </row>
    <row r="69" spans="1:29" s="291" customFormat="1" ht="20.100000000000001" customHeight="1">
      <c r="A69" s="222">
        <v>5</v>
      </c>
      <c r="B69" s="108">
        <v>87</v>
      </c>
      <c r="C69" s="212" t="s">
        <v>310</v>
      </c>
      <c r="D69" s="255" t="s">
        <v>17</v>
      </c>
      <c r="E69" s="270" t="s">
        <v>501</v>
      </c>
      <c r="F69" s="270" t="s">
        <v>18</v>
      </c>
      <c r="G69" s="255">
        <v>960</v>
      </c>
      <c r="H69" s="106"/>
      <c r="I69" s="213"/>
      <c r="J69" s="213"/>
      <c r="K69" s="106"/>
      <c r="L69" s="106" t="s">
        <v>488</v>
      </c>
      <c r="M69" s="231">
        <v>160</v>
      </c>
      <c r="N69" s="231"/>
      <c r="O69" s="106" t="s">
        <v>27</v>
      </c>
      <c r="P69" s="268">
        <v>14</v>
      </c>
      <c r="Q69" s="268">
        <v>8</v>
      </c>
      <c r="R69" s="106" t="s">
        <v>30</v>
      </c>
      <c r="S69" s="231">
        <v>160</v>
      </c>
      <c r="T69" s="231"/>
      <c r="U69" s="106" t="s">
        <v>27</v>
      </c>
      <c r="V69" s="268">
        <v>14</v>
      </c>
      <c r="W69" s="268">
        <v>8</v>
      </c>
      <c r="X69" s="106" t="s">
        <v>30</v>
      </c>
      <c r="Y69" s="212" t="s">
        <v>515</v>
      </c>
      <c r="Z69" s="146" t="s">
        <v>968</v>
      </c>
      <c r="AC69" s="194"/>
    </row>
    <row r="70" spans="1:29" s="291" customFormat="1" ht="20.100000000000001" customHeight="1">
      <c r="A70" s="222">
        <v>6</v>
      </c>
      <c r="B70" s="108">
        <v>86</v>
      </c>
      <c r="C70" s="212" t="s">
        <v>310</v>
      </c>
      <c r="D70" s="255" t="s">
        <v>17</v>
      </c>
      <c r="E70" s="270" t="s">
        <v>522</v>
      </c>
      <c r="F70" s="270" t="s">
        <v>18</v>
      </c>
      <c r="G70" s="255">
        <v>158</v>
      </c>
      <c r="H70" s="106"/>
      <c r="I70" s="213"/>
      <c r="J70" s="213"/>
      <c r="K70" s="106"/>
      <c r="L70" s="106" t="s">
        <v>488</v>
      </c>
      <c r="M70" s="231">
        <v>198</v>
      </c>
      <c r="N70" s="231"/>
      <c r="O70" s="106" t="s">
        <v>27</v>
      </c>
      <c r="P70" s="268">
        <v>14</v>
      </c>
      <c r="Q70" s="268">
        <v>9</v>
      </c>
      <c r="R70" s="106" t="s">
        <v>30</v>
      </c>
      <c r="S70" s="231">
        <v>198</v>
      </c>
      <c r="T70" s="231"/>
      <c r="U70" s="106" t="s">
        <v>27</v>
      </c>
      <c r="V70" s="268">
        <v>14</v>
      </c>
      <c r="W70" s="268">
        <v>9</v>
      </c>
      <c r="X70" s="106" t="s">
        <v>30</v>
      </c>
      <c r="Y70" s="212" t="s">
        <v>515</v>
      </c>
      <c r="Z70" s="146" t="s">
        <v>968</v>
      </c>
      <c r="AC70" s="194"/>
    </row>
    <row r="71" spans="1:29" s="291" customFormat="1" ht="20.100000000000001" customHeight="1">
      <c r="A71" s="222">
        <v>7</v>
      </c>
      <c r="B71" s="108">
        <v>85</v>
      </c>
      <c r="C71" s="212" t="s">
        <v>310</v>
      </c>
      <c r="D71" s="255" t="s">
        <v>17</v>
      </c>
      <c r="E71" s="270" t="s">
        <v>522</v>
      </c>
      <c r="F71" s="270" t="s">
        <v>18</v>
      </c>
      <c r="G71" s="255">
        <v>268</v>
      </c>
      <c r="H71" s="106" t="s">
        <v>17</v>
      </c>
      <c r="I71" s="106">
        <v>1</v>
      </c>
      <c r="J71" s="213" t="s">
        <v>18</v>
      </c>
      <c r="K71" s="106">
        <v>311</v>
      </c>
      <c r="L71" s="106" t="s">
        <v>488</v>
      </c>
      <c r="M71" s="231">
        <v>110</v>
      </c>
      <c r="N71" s="231"/>
      <c r="O71" s="106" t="s">
        <v>27</v>
      </c>
      <c r="P71" s="268">
        <v>17</v>
      </c>
      <c r="Q71" s="268">
        <v>9</v>
      </c>
      <c r="R71" s="106" t="s">
        <v>30</v>
      </c>
      <c r="S71" s="231">
        <v>110</v>
      </c>
      <c r="T71" s="231"/>
      <c r="U71" s="106" t="s">
        <v>27</v>
      </c>
      <c r="V71" s="268">
        <v>17</v>
      </c>
      <c r="W71" s="268">
        <v>9</v>
      </c>
      <c r="X71" s="106" t="s">
        <v>30</v>
      </c>
      <c r="Y71" s="212" t="s">
        <v>515</v>
      </c>
      <c r="Z71" s="146" t="s">
        <v>968</v>
      </c>
      <c r="AC71" s="194"/>
    </row>
    <row r="72" spans="1:29" ht="20.100000000000001" customHeight="1">
      <c r="A72" s="222">
        <v>8</v>
      </c>
      <c r="B72" s="284">
        <v>77</v>
      </c>
      <c r="C72" s="214" t="s">
        <v>534</v>
      </c>
      <c r="D72" s="256" t="s">
        <v>17</v>
      </c>
      <c r="E72" s="269" t="s">
        <v>531</v>
      </c>
      <c r="F72" s="269" t="s">
        <v>18</v>
      </c>
      <c r="G72" s="269">
        <v>300</v>
      </c>
      <c r="H72" s="85" t="s">
        <v>17</v>
      </c>
      <c r="I72" s="215" t="s">
        <v>531</v>
      </c>
      <c r="J72" s="215" t="s">
        <v>18</v>
      </c>
      <c r="K72" s="215">
        <v>300</v>
      </c>
      <c r="L72" s="85" t="s">
        <v>496</v>
      </c>
      <c r="M72" s="226"/>
      <c r="N72" s="226">
        <v>770</v>
      </c>
      <c r="O72" s="85" t="s">
        <v>27</v>
      </c>
      <c r="P72" s="266">
        <v>5.5</v>
      </c>
      <c r="Q72" s="266">
        <v>3.5</v>
      </c>
      <c r="R72" s="85" t="s">
        <v>30</v>
      </c>
      <c r="S72" s="226"/>
      <c r="T72" s="226">
        <v>770</v>
      </c>
      <c r="U72" s="85" t="s">
        <v>27</v>
      </c>
      <c r="V72" s="266">
        <v>5.5</v>
      </c>
      <c r="W72" s="266">
        <v>3.5</v>
      </c>
      <c r="X72" s="85" t="s">
        <v>30</v>
      </c>
      <c r="Y72" s="214" t="s">
        <v>400</v>
      </c>
      <c r="Z72" s="147" t="s">
        <v>967</v>
      </c>
    </row>
    <row r="73" spans="1:29" s="276" customFormat="1" ht="20.100000000000001" customHeight="1">
      <c r="A73" s="222">
        <v>9</v>
      </c>
      <c r="B73" s="284">
        <v>72</v>
      </c>
      <c r="C73" s="214" t="s">
        <v>547</v>
      </c>
      <c r="D73" s="256" t="s">
        <v>17</v>
      </c>
      <c r="E73" s="269" t="s">
        <v>541</v>
      </c>
      <c r="F73" s="269" t="s">
        <v>18</v>
      </c>
      <c r="G73" s="269">
        <v>176</v>
      </c>
      <c r="H73" s="160" t="s">
        <v>17</v>
      </c>
      <c r="I73" s="215">
        <v>3</v>
      </c>
      <c r="J73" s="210" t="s">
        <v>18</v>
      </c>
      <c r="K73" s="215">
        <v>150</v>
      </c>
      <c r="L73" s="85" t="s">
        <v>496</v>
      </c>
      <c r="M73" s="226"/>
      <c r="N73" s="226">
        <v>876</v>
      </c>
      <c r="O73" s="85" t="s">
        <v>27</v>
      </c>
      <c r="P73" s="266">
        <v>5.5</v>
      </c>
      <c r="Q73" s="266">
        <v>3.5</v>
      </c>
      <c r="R73" s="85" t="s">
        <v>30</v>
      </c>
      <c r="S73" s="226"/>
      <c r="T73" s="226">
        <v>876</v>
      </c>
      <c r="U73" s="85" t="s">
        <v>27</v>
      </c>
      <c r="V73" s="266">
        <v>5.5</v>
      </c>
      <c r="W73" s="266">
        <v>3.5</v>
      </c>
      <c r="X73" s="85" t="s">
        <v>30</v>
      </c>
      <c r="Y73" s="214" t="s">
        <v>545</v>
      </c>
      <c r="Z73" s="147" t="s">
        <v>967</v>
      </c>
      <c r="AC73" s="277"/>
    </row>
    <row r="74" spans="1:29" s="291" customFormat="1" ht="20.100000000000001" customHeight="1">
      <c r="A74" s="222">
        <v>10</v>
      </c>
      <c r="B74" s="108">
        <v>70</v>
      </c>
      <c r="C74" s="212" t="s">
        <v>549</v>
      </c>
      <c r="D74" s="255" t="s">
        <v>17</v>
      </c>
      <c r="E74" s="270" t="s">
        <v>541</v>
      </c>
      <c r="F74" s="270" t="s">
        <v>18</v>
      </c>
      <c r="G74" s="299">
        <v>470</v>
      </c>
      <c r="H74" s="300"/>
      <c r="I74" s="173"/>
      <c r="J74" s="173"/>
      <c r="K74" s="301"/>
      <c r="L74" s="106" t="s">
        <v>488</v>
      </c>
      <c r="M74" s="231">
        <v>294</v>
      </c>
      <c r="N74" s="231"/>
      <c r="O74" s="106" t="s">
        <v>27</v>
      </c>
      <c r="P74" s="268">
        <v>14</v>
      </c>
      <c r="Q74" s="268">
        <v>9</v>
      </c>
      <c r="R74" s="106" t="s">
        <v>30</v>
      </c>
      <c r="S74" s="231">
        <v>294</v>
      </c>
      <c r="T74" s="231"/>
      <c r="U74" s="106" t="s">
        <v>27</v>
      </c>
      <c r="V74" s="268">
        <v>14</v>
      </c>
      <c r="W74" s="268">
        <v>9</v>
      </c>
      <c r="X74" s="106" t="s">
        <v>30</v>
      </c>
      <c r="Y74" s="212" t="s">
        <v>545</v>
      </c>
      <c r="Z74" s="146" t="s">
        <v>968</v>
      </c>
      <c r="AC74" s="194"/>
    </row>
    <row r="75" spans="1:29" s="291" customFormat="1" ht="20.100000000000001" customHeight="1">
      <c r="A75" s="222">
        <v>11</v>
      </c>
      <c r="B75" s="108">
        <v>65</v>
      </c>
      <c r="C75" s="212" t="s">
        <v>556</v>
      </c>
      <c r="D75" s="255" t="s">
        <v>17</v>
      </c>
      <c r="E75" s="270" t="s">
        <v>541</v>
      </c>
      <c r="F75" s="270" t="s">
        <v>18</v>
      </c>
      <c r="G75" s="255">
        <v>891</v>
      </c>
      <c r="H75" s="106"/>
      <c r="I75" s="106"/>
      <c r="J75" s="106"/>
      <c r="K75" s="106"/>
      <c r="L75" s="106" t="s">
        <v>496</v>
      </c>
      <c r="M75" s="231"/>
      <c r="N75" s="231">
        <v>715</v>
      </c>
      <c r="O75" s="106" t="s">
        <v>27</v>
      </c>
      <c r="P75" s="268">
        <v>5.5</v>
      </c>
      <c r="Q75" s="268">
        <v>3.5</v>
      </c>
      <c r="R75" s="106" t="s">
        <v>30</v>
      </c>
      <c r="S75" s="231"/>
      <c r="T75" s="231">
        <v>715</v>
      </c>
      <c r="U75" s="106" t="s">
        <v>27</v>
      </c>
      <c r="V75" s="268">
        <v>5.5</v>
      </c>
      <c r="W75" s="268">
        <v>3.5</v>
      </c>
      <c r="X75" s="106" t="s">
        <v>30</v>
      </c>
      <c r="Y75" s="212" t="s">
        <v>545</v>
      </c>
      <c r="Z75" s="146" t="s">
        <v>968</v>
      </c>
      <c r="AC75" s="194"/>
    </row>
    <row r="76" spans="1:29" s="291" customFormat="1" ht="20.100000000000001" customHeight="1">
      <c r="A76" s="222">
        <v>12</v>
      </c>
      <c r="B76" s="108">
        <v>64</v>
      </c>
      <c r="C76" s="212" t="s">
        <v>555</v>
      </c>
      <c r="D76" s="255" t="s">
        <v>17</v>
      </c>
      <c r="E76" s="270" t="s">
        <v>541</v>
      </c>
      <c r="F76" s="270" t="s">
        <v>18</v>
      </c>
      <c r="G76" s="255">
        <v>920</v>
      </c>
      <c r="H76" s="106"/>
      <c r="I76" s="106"/>
      <c r="J76" s="106"/>
      <c r="K76" s="106"/>
      <c r="L76" s="106" t="s">
        <v>488</v>
      </c>
      <c r="M76" s="231">
        <v>50</v>
      </c>
      <c r="N76" s="231"/>
      <c r="O76" s="106" t="s">
        <v>27</v>
      </c>
      <c r="P76" s="268">
        <v>3.5</v>
      </c>
      <c r="Q76" s="268">
        <v>3.5</v>
      </c>
      <c r="R76" s="106" t="s">
        <v>30</v>
      </c>
      <c r="S76" s="231">
        <v>50</v>
      </c>
      <c r="T76" s="231"/>
      <c r="U76" s="106" t="s">
        <v>27</v>
      </c>
      <c r="V76" s="268">
        <v>3.5</v>
      </c>
      <c r="W76" s="268">
        <v>3.5</v>
      </c>
      <c r="X76" s="106" t="s">
        <v>30</v>
      </c>
      <c r="Y76" s="212" t="s">
        <v>545</v>
      </c>
      <c r="Z76" s="146" t="s">
        <v>968</v>
      </c>
      <c r="AC76" s="194"/>
    </row>
    <row r="77" spans="1:29" s="291" customFormat="1" ht="20.100000000000001" customHeight="1">
      <c r="A77" s="222">
        <v>13</v>
      </c>
      <c r="B77" s="108">
        <v>63</v>
      </c>
      <c r="C77" s="212" t="s">
        <v>557</v>
      </c>
      <c r="D77" s="255" t="s">
        <v>17</v>
      </c>
      <c r="E77" s="270">
        <v>4</v>
      </c>
      <c r="F77" s="255" t="s">
        <v>18</v>
      </c>
      <c r="G77" s="270" t="s">
        <v>498</v>
      </c>
      <c r="H77" s="106"/>
      <c r="I77" s="106"/>
      <c r="J77" s="106"/>
      <c r="K77" s="106"/>
      <c r="L77" s="106" t="s">
        <v>514</v>
      </c>
      <c r="M77" s="231">
        <v>130</v>
      </c>
      <c r="N77" s="231">
        <v>159</v>
      </c>
      <c r="O77" s="201" t="s">
        <v>20</v>
      </c>
      <c r="P77" s="268">
        <v>26</v>
      </c>
      <c r="Q77" s="268">
        <v>18</v>
      </c>
      <c r="R77" s="106" t="s">
        <v>30</v>
      </c>
      <c r="S77" s="231">
        <v>130</v>
      </c>
      <c r="T77" s="231">
        <v>159</v>
      </c>
      <c r="U77" s="201" t="s">
        <v>20</v>
      </c>
      <c r="V77" s="268">
        <v>26</v>
      </c>
      <c r="W77" s="268">
        <v>18</v>
      </c>
      <c r="X77" s="106" t="s">
        <v>30</v>
      </c>
      <c r="Y77" s="212" t="s">
        <v>545</v>
      </c>
      <c r="Z77" s="146" t="s">
        <v>968</v>
      </c>
      <c r="AC77" s="194"/>
    </row>
    <row r="78" spans="1:29" ht="20.100000000000001" customHeight="1">
      <c r="A78" s="222"/>
      <c r="B78" s="240"/>
      <c r="C78" s="271" t="s">
        <v>860</v>
      </c>
      <c r="D78" s="240"/>
      <c r="E78" s="240"/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72"/>
      <c r="Z78" s="273"/>
      <c r="AA78" s="271" t="s">
        <v>860</v>
      </c>
    </row>
    <row r="79" spans="1:29" ht="20.100000000000001" customHeight="1">
      <c r="A79" s="222">
        <v>1</v>
      </c>
      <c r="B79" s="95">
        <v>62</v>
      </c>
      <c r="C79" s="212" t="s">
        <v>561</v>
      </c>
      <c r="D79" s="255" t="s">
        <v>17</v>
      </c>
      <c r="E79" s="270" t="s">
        <v>501</v>
      </c>
      <c r="F79" s="255" t="s">
        <v>18</v>
      </c>
      <c r="G79" s="255">
        <v>100</v>
      </c>
      <c r="H79" s="106"/>
      <c r="I79" s="106"/>
      <c r="J79" s="106"/>
      <c r="K79" s="106"/>
      <c r="L79" s="106" t="s">
        <v>496</v>
      </c>
      <c r="M79" s="231"/>
      <c r="N79" s="309" t="s">
        <v>889</v>
      </c>
      <c r="O79" s="106" t="s">
        <v>27</v>
      </c>
      <c r="P79" s="268">
        <v>16</v>
      </c>
      <c r="Q79" s="268">
        <v>5.5</v>
      </c>
      <c r="R79" s="106" t="s">
        <v>30</v>
      </c>
      <c r="S79" s="231"/>
      <c r="T79" s="309" t="s">
        <v>889</v>
      </c>
      <c r="U79" s="106" t="s">
        <v>27</v>
      </c>
      <c r="V79" s="341"/>
      <c r="W79" s="341"/>
      <c r="X79" s="85" t="s">
        <v>30</v>
      </c>
      <c r="Y79" s="212" t="s">
        <v>545</v>
      </c>
      <c r="Z79" s="285"/>
    </row>
    <row r="80" spans="1:29" ht="20.100000000000001" customHeight="1">
      <c r="A80" s="222">
        <v>2</v>
      </c>
      <c r="B80" s="284">
        <v>61</v>
      </c>
      <c r="C80" s="214" t="s">
        <v>562</v>
      </c>
      <c r="D80" s="256" t="s">
        <v>17</v>
      </c>
      <c r="E80" s="269" t="s">
        <v>501</v>
      </c>
      <c r="F80" s="256" t="s">
        <v>18</v>
      </c>
      <c r="G80" s="256">
        <v>175</v>
      </c>
      <c r="H80" s="160" t="s">
        <v>17</v>
      </c>
      <c r="I80" s="85">
        <v>0</v>
      </c>
      <c r="J80" s="160" t="s">
        <v>18</v>
      </c>
      <c r="K80" s="85">
        <v>166</v>
      </c>
      <c r="L80" s="85" t="s">
        <v>514</v>
      </c>
      <c r="M80" s="319" t="s">
        <v>889</v>
      </c>
      <c r="N80" s="226">
        <v>75</v>
      </c>
      <c r="O80" s="85" t="s">
        <v>27</v>
      </c>
      <c r="P80" s="266">
        <v>16</v>
      </c>
      <c r="Q80" s="266">
        <v>5.5</v>
      </c>
      <c r="R80" s="85" t="s">
        <v>30</v>
      </c>
      <c r="S80" s="319" t="s">
        <v>889</v>
      </c>
      <c r="T80" s="226">
        <v>75</v>
      </c>
      <c r="U80" s="85" t="s">
        <v>27</v>
      </c>
      <c r="V80" s="266">
        <v>16</v>
      </c>
      <c r="W80" s="266">
        <v>5.5</v>
      </c>
      <c r="X80" s="85" t="s">
        <v>30</v>
      </c>
      <c r="Y80" s="214" t="s">
        <v>545</v>
      </c>
      <c r="Z80" s="147" t="s">
        <v>967</v>
      </c>
    </row>
    <row r="81" spans="1:29" s="291" customFormat="1" ht="20.100000000000001" customHeight="1">
      <c r="A81" s="222">
        <v>3</v>
      </c>
      <c r="B81" s="108"/>
      <c r="C81" s="216" t="s">
        <v>886</v>
      </c>
      <c r="D81" s="255" t="s">
        <v>17</v>
      </c>
      <c r="E81" s="270" t="s">
        <v>501</v>
      </c>
      <c r="F81" s="255" t="s">
        <v>18</v>
      </c>
      <c r="G81" s="255">
        <v>270</v>
      </c>
      <c r="H81" s="201"/>
      <c r="I81" s="106"/>
      <c r="J81" s="201"/>
      <c r="K81" s="106"/>
      <c r="L81" s="201" t="s">
        <v>496</v>
      </c>
      <c r="M81" s="231"/>
      <c r="N81" s="231">
        <v>95</v>
      </c>
      <c r="O81" s="106" t="s">
        <v>27</v>
      </c>
      <c r="P81" s="268">
        <v>7.5</v>
      </c>
      <c r="Q81" s="268">
        <v>5.5</v>
      </c>
      <c r="R81" s="201" t="s">
        <v>30</v>
      </c>
      <c r="S81" s="231"/>
      <c r="T81" s="231">
        <v>95</v>
      </c>
      <c r="U81" s="106" t="s">
        <v>27</v>
      </c>
      <c r="V81" s="268">
        <v>7.5</v>
      </c>
      <c r="W81" s="268">
        <v>5.5</v>
      </c>
      <c r="X81" s="201" t="s">
        <v>30</v>
      </c>
      <c r="Y81" s="212" t="s">
        <v>567</v>
      </c>
      <c r="Z81" s="146" t="s">
        <v>968</v>
      </c>
      <c r="AC81" s="194"/>
    </row>
    <row r="82" spans="1:29" ht="20.100000000000001" customHeight="1">
      <c r="A82" s="222">
        <v>4</v>
      </c>
      <c r="B82" s="108">
        <v>58</v>
      </c>
      <c r="C82" s="212" t="s">
        <v>568</v>
      </c>
      <c r="D82" s="255" t="s">
        <v>17</v>
      </c>
      <c r="E82" s="270" t="s">
        <v>501</v>
      </c>
      <c r="F82" s="255" t="s">
        <v>18</v>
      </c>
      <c r="G82" s="255">
        <v>700</v>
      </c>
      <c r="H82" s="106"/>
      <c r="I82" s="106"/>
      <c r="J82" s="106"/>
      <c r="K82" s="106"/>
      <c r="L82" s="106" t="s">
        <v>496</v>
      </c>
      <c r="M82" s="231"/>
      <c r="N82" s="231">
        <v>17</v>
      </c>
      <c r="O82" s="106" t="s">
        <v>27</v>
      </c>
      <c r="P82" s="268">
        <v>22</v>
      </c>
      <c r="Q82" s="268">
        <v>12</v>
      </c>
      <c r="R82" s="106" t="s">
        <v>221</v>
      </c>
      <c r="S82" s="231"/>
      <c r="T82" s="231">
        <v>17</v>
      </c>
      <c r="U82" s="106" t="s">
        <v>27</v>
      </c>
      <c r="V82" s="343"/>
      <c r="W82" s="343"/>
      <c r="X82" s="201" t="s">
        <v>30</v>
      </c>
      <c r="Y82" s="212" t="s">
        <v>567</v>
      </c>
      <c r="Z82" s="285"/>
    </row>
    <row r="83" spans="1:29" s="291" customFormat="1" ht="20.100000000000001" customHeight="1">
      <c r="A83" s="222">
        <v>5</v>
      </c>
      <c r="B83" s="108"/>
      <c r="C83" s="212" t="s">
        <v>569</v>
      </c>
      <c r="D83" s="255" t="s">
        <v>17</v>
      </c>
      <c r="E83" s="270">
        <v>0</v>
      </c>
      <c r="F83" s="255" t="s">
        <v>18</v>
      </c>
      <c r="G83" s="255">
        <v>753</v>
      </c>
      <c r="H83" s="106"/>
      <c r="I83" s="106"/>
      <c r="J83" s="106"/>
      <c r="K83" s="106"/>
      <c r="L83" s="106" t="s">
        <v>496</v>
      </c>
      <c r="M83" s="231"/>
      <c r="N83" s="231">
        <v>53</v>
      </c>
      <c r="O83" s="201" t="s">
        <v>27</v>
      </c>
      <c r="P83" s="268">
        <v>24</v>
      </c>
      <c r="Q83" s="268">
        <v>12</v>
      </c>
      <c r="R83" s="201" t="s">
        <v>48</v>
      </c>
      <c r="S83" s="231"/>
      <c r="T83" s="231">
        <v>53</v>
      </c>
      <c r="U83" s="201" t="s">
        <v>27</v>
      </c>
      <c r="V83" s="268">
        <v>24</v>
      </c>
      <c r="W83" s="268">
        <v>12</v>
      </c>
      <c r="X83" s="201" t="s">
        <v>30</v>
      </c>
      <c r="Y83" s="212" t="s">
        <v>567</v>
      </c>
      <c r="Z83" s="146" t="s">
        <v>968</v>
      </c>
      <c r="AC83" s="194"/>
    </row>
    <row r="84" spans="1:29" ht="20.100000000000001" customHeight="1">
      <c r="A84" s="222">
        <v>6</v>
      </c>
      <c r="B84" s="95">
        <v>57</v>
      </c>
      <c r="C84" s="212" t="s">
        <v>570</v>
      </c>
      <c r="D84" s="255" t="s">
        <v>17</v>
      </c>
      <c r="E84" s="270" t="s">
        <v>501</v>
      </c>
      <c r="F84" s="255" t="s">
        <v>18</v>
      </c>
      <c r="G84" s="255">
        <v>912</v>
      </c>
      <c r="H84" s="106"/>
      <c r="I84" s="106"/>
      <c r="J84" s="106"/>
      <c r="K84" s="106"/>
      <c r="L84" s="106" t="s">
        <v>496</v>
      </c>
      <c r="M84" s="231"/>
      <c r="N84" s="231">
        <v>159</v>
      </c>
      <c r="O84" s="106" t="s">
        <v>27</v>
      </c>
      <c r="P84" s="268">
        <v>12</v>
      </c>
      <c r="Q84" s="268">
        <v>6</v>
      </c>
      <c r="R84" s="106" t="s">
        <v>30</v>
      </c>
      <c r="S84" s="231"/>
      <c r="T84" s="231">
        <v>159</v>
      </c>
      <c r="U84" s="106" t="s">
        <v>27</v>
      </c>
      <c r="V84" s="341"/>
      <c r="W84" s="341"/>
      <c r="X84" s="201" t="s">
        <v>30</v>
      </c>
      <c r="Y84" s="212" t="s">
        <v>567</v>
      </c>
      <c r="Z84" s="285"/>
    </row>
    <row r="85" spans="1:29" ht="20.100000000000001" customHeight="1">
      <c r="A85" s="222">
        <v>7</v>
      </c>
      <c r="B85" s="284">
        <v>56</v>
      </c>
      <c r="C85" s="214" t="s">
        <v>571</v>
      </c>
      <c r="D85" s="256" t="s">
        <v>17</v>
      </c>
      <c r="E85" s="269" t="s">
        <v>522</v>
      </c>
      <c r="F85" s="256" t="s">
        <v>18</v>
      </c>
      <c r="G85" s="269" t="s">
        <v>642</v>
      </c>
      <c r="H85" s="160" t="s">
        <v>17</v>
      </c>
      <c r="I85" s="85">
        <v>0</v>
      </c>
      <c r="J85" s="160" t="s">
        <v>18</v>
      </c>
      <c r="K85" s="85">
        <v>887</v>
      </c>
      <c r="L85" s="85" t="s">
        <v>488</v>
      </c>
      <c r="M85" s="226">
        <v>325</v>
      </c>
      <c r="N85" s="226"/>
      <c r="O85" s="85" t="s">
        <v>27</v>
      </c>
      <c r="P85" s="266">
        <v>30</v>
      </c>
      <c r="Q85" s="266">
        <v>9</v>
      </c>
      <c r="R85" s="85" t="s">
        <v>30</v>
      </c>
      <c r="S85" s="226">
        <v>325</v>
      </c>
      <c r="T85" s="226"/>
      <c r="U85" s="160" t="s">
        <v>20</v>
      </c>
      <c r="V85" s="266">
        <v>30</v>
      </c>
      <c r="W85" s="266">
        <v>9</v>
      </c>
      <c r="X85" s="85" t="s">
        <v>30</v>
      </c>
      <c r="Y85" s="214" t="s">
        <v>567</v>
      </c>
      <c r="Z85" s="147" t="s">
        <v>967</v>
      </c>
    </row>
    <row r="86" spans="1:29" ht="20.100000000000001" customHeight="1">
      <c r="A86" s="222">
        <v>8</v>
      </c>
      <c r="B86" s="95"/>
      <c r="C86" s="212" t="s">
        <v>570</v>
      </c>
      <c r="D86" s="255" t="s">
        <v>17</v>
      </c>
      <c r="E86" s="270" t="s">
        <v>522</v>
      </c>
      <c r="F86" s="255" t="s">
        <v>18</v>
      </c>
      <c r="G86" s="270" t="s">
        <v>572</v>
      </c>
      <c r="H86" s="106"/>
      <c r="I86" s="106"/>
      <c r="J86" s="106"/>
      <c r="K86" s="106"/>
      <c r="L86" s="106" t="s">
        <v>496</v>
      </c>
      <c r="M86" s="231"/>
      <c r="N86" s="231">
        <v>123</v>
      </c>
      <c r="O86" s="106" t="s">
        <v>27</v>
      </c>
      <c r="P86" s="268">
        <v>12</v>
      </c>
      <c r="Q86" s="268">
        <v>6</v>
      </c>
      <c r="R86" s="106" t="s">
        <v>30</v>
      </c>
      <c r="S86" s="231"/>
      <c r="T86" s="231">
        <v>123</v>
      </c>
      <c r="U86" s="106" t="s">
        <v>27</v>
      </c>
      <c r="V86" s="344"/>
      <c r="W86" s="344"/>
      <c r="X86" s="85" t="s">
        <v>30</v>
      </c>
      <c r="Y86" s="212" t="s">
        <v>567</v>
      </c>
      <c r="Z86" s="285"/>
    </row>
    <row r="87" spans="1:29" ht="20.100000000000001" customHeight="1">
      <c r="A87" s="222">
        <v>9</v>
      </c>
      <c r="B87" s="284">
        <v>53</v>
      </c>
      <c r="C87" s="214" t="s">
        <v>574</v>
      </c>
      <c r="D87" s="256" t="s">
        <v>17</v>
      </c>
      <c r="E87" s="269" t="s">
        <v>522</v>
      </c>
      <c r="F87" s="256" t="s">
        <v>18</v>
      </c>
      <c r="G87" s="256">
        <v>370</v>
      </c>
      <c r="H87" s="160" t="s">
        <v>17</v>
      </c>
      <c r="I87" s="85">
        <v>1</v>
      </c>
      <c r="J87" s="160" t="s">
        <v>18</v>
      </c>
      <c r="K87" s="85">
        <v>77</v>
      </c>
      <c r="L87" s="85" t="s">
        <v>496</v>
      </c>
      <c r="M87" s="226"/>
      <c r="N87" s="226">
        <v>335</v>
      </c>
      <c r="O87" s="85" t="s">
        <v>27</v>
      </c>
      <c r="P87" s="266">
        <v>18</v>
      </c>
      <c r="Q87" s="266">
        <v>3.5</v>
      </c>
      <c r="R87" s="85" t="s">
        <v>30</v>
      </c>
      <c r="S87" s="226"/>
      <c r="T87" s="226">
        <v>335</v>
      </c>
      <c r="U87" s="85" t="s">
        <v>27</v>
      </c>
      <c r="V87" s="266">
        <v>18</v>
      </c>
      <c r="W87" s="266">
        <v>3.5</v>
      </c>
      <c r="X87" s="85" t="s">
        <v>30</v>
      </c>
      <c r="Y87" s="214" t="s">
        <v>567</v>
      </c>
      <c r="Z87" s="147" t="s">
        <v>967</v>
      </c>
    </row>
    <row r="88" spans="1:29" s="291" customFormat="1" ht="20.100000000000001" customHeight="1">
      <c r="A88" s="222">
        <v>10</v>
      </c>
      <c r="B88" s="108">
        <v>52</v>
      </c>
      <c r="C88" s="212" t="s">
        <v>575</v>
      </c>
      <c r="D88" s="255" t="s">
        <v>17</v>
      </c>
      <c r="E88" s="270" t="s">
        <v>522</v>
      </c>
      <c r="F88" s="255" t="s">
        <v>18</v>
      </c>
      <c r="G88" s="255">
        <v>417</v>
      </c>
      <c r="H88" s="106"/>
      <c r="I88" s="106"/>
      <c r="J88" s="106"/>
      <c r="K88" s="106"/>
      <c r="L88" s="106" t="s">
        <v>488</v>
      </c>
      <c r="M88" s="231">
        <v>47</v>
      </c>
      <c r="N88" s="231"/>
      <c r="O88" s="106" t="s">
        <v>27</v>
      </c>
      <c r="P88" s="268">
        <v>11.5</v>
      </c>
      <c r="Q88" s="268">
        <v>6</v>
      </c>
      <c r="R88" s="106" t="s">
        <v>30</v>
      </c>
      <c r="S88" s="231">
        <v>47</v>
      </c>
      <c r="T88" s="231"/>
      <c r="U88" s="106" t="s">
        <v>27</v>
      </c>
      <c r="V88" s="268">
        <v>11.5</v>
      </c>
      <c r="W88" s="268">
        <v>6</v>
      </c>
      <c r="X88" s="106" t="s">
        <v>30</v>
      </c>
      <c r="Y88" s="212" t="s">
        <v>567</v>
      </c>
      <c r="Z88" s="146" t="s">
        <v>968</v>
      </c>
      <c r="AC88" s="194"/>
    </row>
    <row r="89" spans="1:29" s="291" customFormat="1" ht="20.100000000000001" customHeight="1">
      <c r="A89" s="222">
        <v>11</v>
      </c>
      <c r="B89" s="108">
        <v>50</v>
      </c>
      <c r="C89" s="212" t="s">
        <v>577</v>
      </c>
      <c r="D89" s="255" t="s">
        <v>17</v>
      </c>
      <c r="E89" s="270" t="s">
        <v>522</v>
      </c>
      <c r="F89" s="255" t="s">
        <v>18</v>
      </c>
      <c r="G89" s="255">
        <v>570</v>
      </c>
      <c r="H89" s="106"/>
      <c r="I89" s="106"/>
      <c r="J89" s="106"/>
      <c r="K89" s="106"/>
      <c r="L89" s="106" t="s">
        <v>496</v>
      </c>
      <c r="M89" s="231"/>
      <c r="N89" s="231">
        <v>200</v>
      </c>
      <c r="O89" s="106" t="s">
        <v>27</v>
      </c>
      <c r="P89" s="268">
        <v>5.5</v>
      </c>
      <c r="Q89" s="268">
        <v>3.5</v>
      </c>
      <c r="R89" s="106" t="s">
        <v>30</v>
      </c>
      <c r="S89" s="231"/>
      <c r="T89" s="231">
        <v>200</v>
      </c>
      <c r="U89" s="106" t="s">
        <v>27</v>
      </c>
      <c r="V89" s="268">
        <v>5.5</v>
      </c>
      <c r="W89" s="268">
        <v>3.5</v>
      </c>
      <c r="X89" s="106" t="s">
        <v>30</v>
      </c>
      <c r="Y89" s="212" t="s">
        <v>567</v>
      </c>
      <c r="Z89" s="146" t="s">
        <v>968</v>
      </c>
      <c r="AC89" s="194"/>
    </row>
    <row r="90" spans="1:29" s="291" customFormat="1" ht="20.100000000000001" customHeight="1">
      <c r="A90" s="222">
        <v>12</v>
      </c>
      <c r="B90" s="108"/>
      <c r="C90" s="212" t="s">
        <v>579</v>
      </c>
      <c r="D90" s="255" t="s">
        <v>17</v>
      </c>
      <c r="E90" s="270" t="s">
        <v>531</v>
      </c>
      <c r="F90" s="255" t="s">
        <v>18</v>
      </c>
      <c r="G90" s="270" t="s">
        <v>580</v>
      </c>
      <c r="H90" s="106"/>
      <c r="I90" s="106"/>
      <c r="J90" s="106"/>
      <c r="K90" s="106"/>
      <c r="L90" s="201" t="s">
        <v>496</v>
      </c>
      <c r="M90" s="231"/>
      <c r="N90" s="231">
        <v>165</v>
      </c>
      <c r="O90" s="201" t="s">
        <v>27</v>
      </c>
      <c r="P90" s="268">
        <v>3.5</v>
      </c>
      <c r="Q90" s="268">
        <v>1.5</v>
      </c>
      <c r="R90" s="201" t="s">
        <v>26</v>
      </c>
      <c r="S90" s="231"/>
      <c r="T90" s="231">
        <v>165</v>
      </c>
      <c r="U90" s="201" t="s">
        <v>27</v>
      </c>
      <c r="V90" s="268">
        <v>3.5</v>
      </c>
      <c r="W90" s="268">
        <v>1.5</v>
      </c>
      <c r="X90" s="201" t="s">
        <v>26</v>
      </c>
      <c r="Y90" s="212" t="s">
        <v>567</v>
      </c>
      <c r="Z90" s="146" t="s">
        <v>968</v>
      </c>
      <c r="AC90" s="194"/>
    </row>
    <row r="91" spans="1:29" s="291" customFormat="1" ht="20.100000000000001" customHeight="1">
      <c r="A91" s="222">
        <v>13</v>
      </c>
      <c r="B91" s="108"/>
      <c r="C91" s="212" t="s">
        <v>581</v>
      </c>
      <c r="D91" s="255" t="s">
        <v>17</v>
      </c>
      <c r="E91" s="270" t="s">
        <v>531</v>
      </c>
      <c r="F91" s="255" t="s">
        <v>18</v>
      </c>
      <c r="G91" s="270" t="s">
        <v>498</v>
      </c>
      <c r="H91" s="106"/>
      <c r="I91" s="106"/>
      <c r="J91" s="106"/>
      <c r="K91" s="106"/>
      <c r="L91" s="201" t="s">
        <v>488</v>
      </c>
      <c r="M91" s="231">
        <v>633</v>
      </c>
      <c r="N91" s="231"/>
      <c r="O91" s="201" t="s">
        <v>27</v>
      </c>
      <c r="P91" s="268">
        <v>5.5</v>
      </c>
      <c r="Q91" s="268">
        <v>3.5</v>
      </c>
      <c r="R91" s="201" t="s">
        <v>30</v>
      </c>
      <c r="S91" s="231">
        <v>633</v>
      </c>
      <c r="T91" s="231"/>
      <c r="U91" s="201" t="s">
        <v>27</v>
      </c>
      <c r="V91" s="268">
        <v>5.5</v>
      </c>
      <c r="W91" s="268">
        <v>3.5</v>
      </c>
      <c r="X91" s="201" t="s">
        <v>30</v>
      </c>
      <c r="Y91" s="212" t="s">
        <v>567</v>
      </c>
      <c r="Z91" s="146" t="s">
        <v>968</v>
      </c>
      <c r="AC91" s="194"/>
    </row>
    <row r="92" spans="1:29" s="291" customFormat="1" ht="20.100000000000001" customHeight="1">
      <c r="A92" s="222">
        <v>14</v>
      </c>
      <c r="B92" s="108"/>
      <c r="C92" s="212" t="s">
        <v>583</v>
      </c>
      <c r="D92" s="255" t="s">
        <v>17</v>
      </c>
      <c r="E92" s="270" t="s">
        <v>531</v>
      </c>
      <c r="F92" s="255" t="s">
        <v>18</v>
      </c>
      <c r="G92" s="255">
        <v>370</v>
      </c>
      <c r="H92" s="106"/>
      <c r="I92" s="106"/>
      <c r="J92" s="106"/>
      <c r="K92" s="106"/>
      <c r="L92" s="106" t="s">
        <v>496</v>
      </c>
      <c r="M92" s="231"/>
      <c r="N92" s="231">
        <v>225</v>
      </c>
      <c r="O92" s="106" t="s">
        <v>27</v>
      </c>
      <c r="P92" s="268">
        <v>5.5</v>
      </c>
      <c r="Q92" s="268">
        <v>3.5</v>
      </c>
      <c r="R92" s="106" t="s">
        <v>30</v>
      </c>
      <c r="S92" s="231"/>
      <c r="T92" s="231">
        <v>225</v>
      </c>
      <c r="U92" s="201" t="s">
        <v>56</v>
      </c>
      <c r="V92" s="268">
        <v>5.5</v>
      </c>
      <c r="W92" s="268">
        <v>3.5</v>
      </c>
      <c r="X92" s="106" t="s">
        <v>30</v>
      </c>
      <c r="Y92" s="212" t="s">
        <v>567</v>
      </c>
      <c r="Z92" s="146" t="s">
        <v>968</v>
      </c>
      <c r="AC92" s="194"/>
    </row>
    <row r="93" spans="1:29" ht="20.100000000000001" customHeight="1">
      <c r="A93" s="222">
        <v>15</v>
      </c>
      <c r="B93" s="95">
        <v>43</v>
      </c>
      <c r="C93" s="211" t="s">
        <v>58</v>
      </c>
      <c r="D93" s="251" t="s">
        <v>17</v>
      </c>
      <c r="E93" s="241" t="s">
        <v>531</v>
      </c>
      <c r="F93" s="251" t="s">
        <v>18</v>
      </c>
      <c r="G93" s="251">
        <v>695</v>
      </c>
      <c r="H93" s="93"/>
      <c r="I93" s="93"/>
      <c r="J93" s="93"/>
      <c r="K93" s="93"/>
      <c r="L93" s="93" t="s">
        <v>496</v>
      </c>
      <c r="M93" s="229"/>
      <c r="N93" s="229">
        <v>180</v>
      </c>
      <c r="O93" s="93" t="s">
        <v>27</v>
      </c>
      <c r="P93" s="267">
        <v>12</v>
      </c>
      <c r="Q93" s="267">
        <v>7</v>
      </c>
      <c r="R93" s="93" t="s">
        <v>30</v>
      </c>
      <c r="S93" s="15"/>
      <c r="T93" s="170"/>
      <c r="U93" s="170"/>
      <c r="V93" s="170"/>
      <c r="W93" s="170"/>
      <c r="X93" s="322"/>
      <c r="Y93" s="211" t="s">
        <v>585</v>
      </c>
      <c r="Z93" s="285"/>
    </row>
    <row r="94" spans="1:29" s="291" customFormat="1" ht="20.100000000000001" customHeight="1">
      <c r="A94" s="222">
        <v>16</v>
      </c>
      <c r="B94" s="108">
        <v>41</v>
      </c>
      <c r="C94" s="212" t="s">
        <v>555</v>
      </c>
      <c r="D94" s="255" t="s">
        <v>17</v>
      </c>
      <c r="E94" s="270" t="s">
        <v>531</v>
      </c>
      <c r="F94" s="255" t="s">
        <v>18</v>
      </c>
      <c r="G94" s="255">
        <v>920</v>
      </c>
      <c r="H94" s="106"/>
      <c r="I94" s="106"/>
      <c r="J94" s="106"/>
      <c r="K94" s="106"/>
      <c r="L94" s="106" t="s">
        <v>488</v>
      </c>
      <c r="M94" s="231">
        <v>550</v>
      </c>
      <c r="N94" s="231"/>
      <c r="O94" s="106" t="s">
        <v>27</v>
      </c>
      <c r="P94" s="268">
        <v>5.5</v>
      </c>
      <c r="Q94" s="268">
        <v>3.5</v>
      </c>
      <c r="R94" s="201" t="s">
        <v>30</v>
      </c>
      <c r="S94" s="231">
        <v>550</v>
      </c>
      <c r="T94" s="231"/>
      <c r="U94" s="106" t="s">
        <v>27</v>
      </c>
      <c r="V94" s="268">
        <v>5.5</v>
      </c>
      <c r="W94" s="268">
        <v>3.5</v>
      </c>
      <c r="X94" s="201" t="s">
        <v>30</v>
      </c>
      <c r="Y94" s="212" t="s">
        <v>585</v>
      </c>
      <c r="Z94" s="146" t="s">
        <v>968</v>
      </c>
      <c r="AC94" s="194"/>
    </row>
    <row r="95" spans="1:29" s="291" customFormat="1" ht="20.100000000000001" customHeight="1">
      <c r="A95" s="222">
        <v>17</v>
      </c>
      <c r="B95" s="108">
        <v>39</v>
      </c>
      <c r="C95" s="212" t="s">
        <v>586</v>
      </c>
      <c r="D95" s="255" t="s">
        <v>17</v>
      </c>
      <c r="E95" s="270" t="s">
        <v>541</v>
      </c>
      <c r="F95" s="255" t="s">
        <v>18</v>
      </c>
      <c r="G95" s="270" t="s">
        <v>587</v>
      </c>
      <c r="H95" s="106"/>
      <c r="I95" s="106"/>
      <c r="J95" s="106"/>
      <c r="K95" s="106"/>
      <c r="L95" s="106" t="s">
        <v>496</v>
      </c>
      <c r="M95" s="231"/>
      <c r="N95" s="231">
        <v>150</v>
      </c>
      <c r="O95" s="106" t="s">
        <v>27</v>
      </c>
      <c r="P95" s="268">
        <v>17</v>
      </c>
      <c r="Q95" s="268">
        <v>7</v>
      </c>
      <c r="R95" s="106" t="s">
        <v>30</v>
      </c>
      <c r="S95" s="231"/>
      <c r="T95" s="231">
        <v>150</v>
      </c>
      <c r="U95" s="106" t="s">
        <v>27</v>
      </c>
      <c r="V95" s="268">
        <v>17</v>
      </c>
      <c r="W95" s="268">
        <v>7</v>
      </c>
      <c r="X95" s="106" t="s">
        <v>30</v>
      </c>
      <c r="Y95" s="212" t="s">
        <v>585</v>
      </c>
      <c r="Z95" s="146" t="s">
        <v>968</v>
      </c>
      <c r="AC95" s="194"/>
    </row>
    <row r="96" spans="1:29" ht="20.100000000000001" customHeight="1">
      <c r="A96" s="222">
        <v>18</v>
      </c>
      <c r="B96" s="108">
        <v>37</v>
      </c>
      <c r="C96" s="212" t="s">
        <v>589</v>
      </c>
      <c r="D96" s="255" t="s">
        <v>17</v>
      </c>
      <c r="E96" s="270" t="s">
        <v>541</v>
      </c>
      <c r="F96" s="255" t="s">
        <v>18</v>
      </c>
      <c r="G96" s="255">
        <v>440</v>
      </c>
      <c r="H96" s="106"/>
      <c r="I96" s="106"/>
      <c r="J96" s="106"/>
      <c r="K96" s="106"/>
      <c r="L96" s="106" t="s">
        <v>488</v>
      </c>
      <c r="M96" s="231">
        <v>0</v>
      </c>
      <c r="N96" s="231"/>
      <c r="O96" s="106" t="s">
        <v>20</v>
      </c>
      <c r="P96" s="268">
        <v>30</v>
      </c>
      <c r="Q96" s="268">
        <v>18</v>
      </c>
      <c r="R96" s="106" t="s">
        <v>30</v>
      </c>
      <c r="S96" s="340" t="s">
        <v>936</v>
      </c>
      <c r="T96" s="341"/>
      <c r="U96" s="341"/>
      <c r="V96" s="341"/>
      <c r="W96" s="341"/>
      <c r="X96" s="342"/>
      <c r="Y96" s="212" t="s">
        <v>585</v>
      </c>
      <c r="Z96" s="285"/>
    </row>
    <row r="97" spans="1:29" ht="20.100000000000001" customHeight="1">
      <c r="A97" s="222">
        <v>19</v>
      </c>
      <c r="B97" s="284">
        <v>37</v>
      </c>
      <c r="C97" s="214" t="s">
        <v>590</v>
      </c>
      <c r="D97" s="256" t="s">
        <v>17</v>
      </c>
      <c r="E97" s="269" t="s">
        <v>541</v>
      </c>
      <c r="F97" s="256" t="s">
        <v>18</v>
      </c>
      <c r="G97" s="256">
        <v>440</v>
      </c>
      <c r="H97" s="160" t="s">
        <v>17</v>
      </c>
      <c r="I97" s="85">
        <v>3</v>
      </c>
      <c r="J97" s="160" t="s">
        <v>18</v>
      </c>
      <c r="K97" s="85">
        <v>320</v>
      </c>
      <c r="L97" s="85" t="s">
        <v>488</v>
      </c>
      <c r="M97" s="226">
        <v>520</v>
      </c>
      <c r="N97" s="226"/>
      <c r="O97" s="85" t="s">
        <v>20</v>
      </c>
      <c r="P97" s="266">
        <v>32</v>
      </c>
      <c r="Q97" s="266">
        <v>18</v>
      </c>
      <c r="R97" s="85" t="s">
        <v>30</v>
      </c>
      <c r="S97" s="226">
        <v>520</v>
      </c>
      <c r="T97" s="226"/>
      <c r="U97" s="85" t="s">
        <v>20</v>
      </c>
      <c r="V97" s="266">
        <v>32</v>
      </c>
      <c r="W97" s="266">
        <v>18</v>
      </c>
      <c r="X97" s="85" t="s">
        <v>30</v>
      </c>
      <c r="Y97" s="214" t="s">
        <v>585</v>
      </c>
      <c r="Z97" s="147" t="s">
        <v>967</v>
      </c>
    </row>
    <row r="98" spans="1:29" ht="20.100000000000001" customHeight="1">
      <c r="A98" s="222">
        <v>20</v>
      </c>
      <c r="B98" s="284">
        <v>3</v>
      </c>
      <c r="C98" s="214" t="s">
        <v>592</v>
      </c>
      <c r="D98" s="256" t="s">
        <v>17</v>
      </c>
      <c r="E98" s="269" t="s">
        <v>541</v>
      </c>
      <c r="F98" s="256" t="s">
        <v>18</v>
      </c>
      <c r="G98" s="256">
        <v>615</v>
      </c>
      <c r="H98" s="85" t="s">
        <v>17</v>
      </c>
      <c r="I98" s="215" t="s">
        <v>543</v>
      </c>
      <c r="J98" s="215" t="s">
        <v>18</v>
      </c>
      <c r="K98" s="215">
        <v>400</v>
      </c>
      <c r="L98" s="85" t="s">
        <v>496</v>
      </c>
      <c r="M98" s="226"/>
      <c r="N98" s="226">
        <v>545</v>
      </c>
      <c r="O98" s="85" t="s">
        <v>27</v>
      </c>
      <c r="P98" s="266">
        <v>12</v>
      </c>
      <c r="Q98" s="266">
        <v>7</v>
      </c>
      <c r="R98" s="85" t="s">
        <v>30</v>
      </c>
      <c r="S98" s="226"/>
      <c r="T98" s="226">
        <v>545</v>
      </c>
      <c r="U98" s="85" t="s">
        <v>27</v>
      </c>
      <c r="V98" s="266">
        <v>12</v>
      </c>
      <c r="W98" s="266">
        <v>7</v>
      </c>
      <c r="X98" s="85" t="s">
        <v>30</v>
      </c>
      <c r="Y98" s="214" t="s">
        <v>585</v>
      </c>
      <c r="Z98" s="147" t="s">
        <v>967</v>
      </c>
    </row>
    <row r="99" spans="1:29" ht="20.100000000000001" customHeight="1">
      <c r="A99" s="222">
        <v>21</v>
      </c>
      <c r="B99" s="284">
        <v>4</v>
      </c>
      <c r="C99" s="214" t="s">
        <v>593</v>
      </c>
      <c r="D99" s="256" t="s">
        <v>17</v>
      </c>
      <c r="E99" s="269" t="s">
        <v>541</v>
      </c>
      <c r="F99" s="256" t="s">
        <v>18</v>
      </c>
      <c r="G99" s="256">
        <v>650</v>
      </c>
      <c r="H99" s="85" t="s">
        <v>17</v>
      </c>
      <c r="I99" s="215" t="s">
        <v>543</v>
      </c>
      <c r="J99" s="215" t="s">
        <v>18</v>
      </c>
      <c r="K99" s="215">
        <v>418</v>
      </c>
      <c r="L99" s="85" t="s">
        <v>488</v>
      </c>
      <c r="M99" s="226">
        <v>210</v>
      </c>
      <c r="N99" s="226"/>
      <c r="O99" s="85" t="s">
        <v>27</v>
      </c>
      <c r="P99" s="266">
        <v>10</v>
      </c>
      <c r="Q99" s="266">
        <v>4</v>
      </c>
      <c r="R99" s="85" t="s">
        <v>30</v>
      </c>
      <c r="S99" s="226">
        <v>210</v>
      </c>
      <c r="T99" s="226"/>
      <c r="U99" s="85" t="s">
        <v>27</v>
      </c>
      <c r="V99" s="266">
        <v>10</v>
      </c>
      <c r="W99" s="266">
        <v>4</v>
      </c>
      <c r="X99" s="85" t="s">
        <v>30</v>
      </c>
      <c r="Y99" s="214" t="s">
        <v>585</v>
      </c>
      <c r="Z99" s="147" t="s">
        <v>967</v>
      </c>
    </row>
    <row r="100" spans="1:29" ht="20.100000000000001" customHeight="1">
      <c r="A100" s="222">
        <v>22</v>
      </c>
      <c r="B100" s="284"/>
      <c r="C100" s="214" t="s">
        <v>592</v>
      </c>
      <c r="D100" s="256" t="s">
        <v>17</v>
      </c>
      <c r="E100" s="269" t="s">
        <v>541</v>
      </c>
      <c r="F100" s="256" t="s">
        <v>18</v>
      </c>
      <c r="G100" s="256">
        <v>750</v>
      </c>
      <c r="H100" s="160" t="s">
        <v>17</v>
      </c>
      <c r="I100" s="215">
        <v>3</v>
      </c>
      <c r="J100" s="210" t="s">
        <v>18</v>
      </c>
      <c r="K100" s="215">
        <v>750</v>
      </c>
      <c r="L100" s="85" t="s">
        <v>496</v>
      </c>
      <c r="M100" s="226"/>
      <c r="N100" s="226">
        <v>135</v>
      </c>
      <c r="O100" s="85" t="s">
        <v>27</v>
      </c>
      <c r="P100" s="266">
        <v>16</v>
      </c>
      <c r="Q100" s="266">
        <v>8</v>
      </c>
      <c r="R100" s="85" t="s">
        <v>30</v>
      </c>
      <c r="S100" s="226"/>
      <c r="T100" s="226">
        <v>135</v>
      </c>
      <c r="U100" s="85" t="s">
        <v>27</v>
      </c>
      <c r="V100" s="266">
        <v>16</v>
      </c>
      <c r="W100" s="266">
        <v>8</v>
      </c>
      <c r="X100" s="85" t="s">
        <v>30</v>
      </c>
      <c r="Y100" s="214" t="s">
        <v>585</v>
      </c>
      <c r="Z100" s="147" t="s">
        <v>967</v>
      </c>
    </row>
    <row r="101" spans="1:29" s="291" customFormat="1" ht="20.100000000000001" customHeight="1">
      <c r="A101" s="222">
        <v>23</v>
      </c>
      <c r="B101" s="108">
        <v>8</v>
      </c>
      <c r="C101" s="212" t="s">
        <v>594</v>
      </c>
      <c r="D101" s="255" t="s">
        <v>17</v>
      </c>
      <c r="E101" s="270" t="s">
        <v>596</v>
      </c>
      <c r="F101" s="255" t="s">
        <v>18</v>
      </c>
      <c r="G101" s="270" t="s">
        <v>597</v>
      </c>
      <c r="H101" s="106"/>
      <c r="I101" s="106"/>
      <c r="J101" s="106"/>
      <c r="K101" s="106"/>
      <c r="L101" s="106" t="s">
        <v>488</v>
      </c>
      <c r="M101" s="231">
        <v>202</v>
      </c>
      <c r="N101" s="231"/>
      <c r="O101" s="106" t="s">
        <v>27</v>
      </c>
      <c r="P101" s="268">
        <v>3.5</v>
      </c>
      <c r="Q101" s="268">
        <v>3.5</v>
      </c>
      <c r="R101" s="106" t="s">
        <v>48</v>
      </c>
      <c r="S101" s="231">
        <v>202</v>
      </c>
      <c r="T101" s="231"/>
      <c r="U101" s="106" t="s">
        <v>27</v>
      </c>
      <c r="V101" s="268">
        <v>3.5</v>
      </c>
      <c r="W101" s="268">
        <v>3.5</v>
      </c>
      <c r="X101" s="106" t="s">
        <v>48</v>
      </c>
      <c r="Y101" s="212" t="s">
        <v>598</v>
      </c>
      <c r="Z101" s="146" t="s">
        <v>968</v>
      </c>
      <c r="AC101" s="194"/>
    </row>
    <row r="102" spans="1:29" ht="20.100000000000001" customHeight="1">
      <c r="A102" s="222">
        <v>24</v>
      </c>
      <c r="B102" s="284">
        <v>9</v>
      </c>
      <c r="C102" s="214" t="s">
        <v>600</v>
      </c>
      <c r="D102" s="256" t="s">
        <v>17</v>
      </c>
      <c r="E102" s="269" t="s">
        <v>596</v>
      </c>
      <c r="F102" s="256" t="s">
        <v>18</v>
      </c>
      <c r="G102" s="256">
        <v>108</v>
      </c>
      <c r="H102" s="85" t="s">
        <v>17</v>
      </c>
      <c r="I102" s="215" t="s">
        <v>565</v>
      </c>
      <c r="J102" s="215" t="s">
        <v>18</v>
      </c>
      <c r="K102" s="215">
        <v>108</v>
      </c>
      <c r="L102" s="85" t="s">
        <v>496</v>
      </c>
      <c r="M102" s="226"/>
      <c r="N102" s="226">
        <v>46</v>
      </c>
      <c r="O102" s="85" t="s">
        <v>27</v>
      </c>
      <c r="P102" s="266">
        <v>19</v>
      </c>
      <c r="Q102" s="266">
        <v>12</v>
      </c>
      <c r="R102" s="85" t="s">
        <v>30</v>
      </c>
      <c r="S102" s="226"/>
      <c r="T102" s="226">
        <v>46</v>
      </c>
      <c r="U102" s="85" t="s">
        <v>27</v>
      </c>
      <c r="V102" s="266">
        <v>19</v>
      </c>
      <c r="W102" s="266">
        <v>12</v>
      </c>
      <c r="X102" s="85" t="s">
        <v>30</v>
      </c>
      <c r="Y102" s="214" t="s">
        <v>598</v>
      </c>
      <c r="Z102" s="147" t="s">
        <v>967</v>
      </c>
    </row>
    <row r="103" spans="1:29" s="291" customFormat="1" ht="20.100000000000001" customHeight="1">
      <c r="A103" s="222">
        <v>25</v>
      </c>
      <c r="B103" s="108">
        <v>23</v>
      </c>
      <c r="C103" s="212" t="s">
        <v>58</v>
      </c>
      <c r="D103" s="255" t="s">
        <v>17</v>
      </c>
      <c r="E103" s="270" t="s">
        <v>607</v>
      </c>
      <c r="F103" s="255" t="s">
        <v>18</v>
      </c>
      <c r="G103" s="255">
        <v>350</v>
      </c>
      <c r="H103" s="106"/>
      <c r="I103" s="106"/>
      <c r="J103" s="106"/>
      <c r="K103" s="106"/>
      <c r="L103" s="106" t="s">
        <v>496</v>
      </c>
      <c r="M103" s="231"/>
      <c r="N103" s="231">
        <v>50</v>
      </c>
      <c r="O103" s="106" t="s">
        <v>27</v>
      </c>
      <c r="P103" s="268">
        <v>5.5</v>
      </c>
      <c r="Q103" s="268">
        <v>3.5</v>
      </c>
      <c r="R103" s="106" t="s">
        <v>30</v>
      </c>
      <c r="S103" s="231"/>
      <c r="T103" s="231">
        <v>50</v>
      </c>
      <c r="U103" s="106" t="s">
        <v>27</v>
      </c>
      <c r="V103" s="268">
        <v>5.5</v>
      </c>
      <c r="W103" s="268">
        <v>3.5</v>
      </c>
      <c r="X103" s="106" t="s">
        <v>30</v>
      </c>
      <c r="Y103" s="212" t="s">
        <v>598</v>
      </c>
      <c r="Z103" s="146" t="s">
        <v>968</v>
      </c>
      <c r="AC103" s="194"/>
    </row>
    <row r="104" spans="1:29" ht="20.100000000000001" customHeight="1">
      <c r="A104" s="222">
        <v>26</v>
      </c>
      <c r="B104" s="284">
        <v>35</v>
      </c>
      <c r="C104" s="214" t="s">
        <v>620</v>
      </c>
      <c r="D104" s="256" t="s">
        <v>17</v>
      </c>
      <c r="E104" s="269">
        <v>7</v>
      </c>
      <c r="F104" s="256" t="s">
        <v>18</v>
      </c>
      <c r="G104" s="269" t="s">
        <v>483</v>
      </c>
      <c r="H104" s="85" t="s">
        <v>17</v>
      </c>
      <c r="I104" s="215" t="s">
        <v>621</v>
      </c>
      <c r="J104" s="215" t="s">
        <v>18</v>
      </c>
      <c r="K104" s="215">
        <v>895</v>
      </c>
      <c r="L104" s="85" t="s">
        <v>488</v>
      </c>
      <c r="M104" s="226">
        <v>625</v>
      </c>
      <c r="N104" s="226"/>
      <c r="O104" s="85" t="s">
        <v>27</v>
      </c>
      <c r="P104" s="266">
        <v>10</v>
      </c>
      <c r="Q104" s="266">
        <v>5.5</v>
      </c>
      <c r="R104" s="85" t="s">
        <v>30</v>
      </c>
      <c r="S104" s="226">
        <v>625</v>
      </c>
      <c r="T104" s="226"/>
      <c r="U104" s="85" t="s">
        <v>27</v>
      </c>
      <c r="V104" s="266">
        <v>10</v>
      </c>
      <c r="W104" s="266">
        <v>5.5</v>
      </c>
      <c r="X104" s="85" t="s">
        <v>30</v>
      </c>
      <c r="Y104" s="214" t="s">
        <v>615</v>
      </c>
      <c r="Z104" s="147" t="s">
        <v>967</v>
      </c>
    </row>
    <row r="105" spans="1:29" s="291" customFormat="1" ht="20.100000000000001" customHeight="1">
      <c r="A105" s="222">
        <v>27</v>
      </c>
      <c r="B105" s="108">
        <v>40</v>
      </c>
      <c r="C105" s="212" t="s">
        <v>625</v>
      </c>
      <c r="D105" s="255" t="s">
        <v>17</v>
      </c>
      <c r="E105" s="270" t="s">
        <v>622</v>
      </c>
      <c r="F105" s="255" t="s">
        <v>18</v>
      </c>
      <c r="G105" s="255">
        <v>448</v>
      </c>
      <c r="H105" s="106"/>
      <c r="I105" s="106"/>
      <c r="J105" s="106"/>
      <c r="K105" s="106"/>
      <c r="L105" s="106" t="s">
        <v>488</v>
      </c>
      <c r="M105" s="231">
        <v>258</v>
      </c>
      <c r="N105" s="231"/>
      <c r="O105" s="106" t="s">
        <v>27</v>
      </c>
      <c r="P105" s="268">
        <v>25</v>
      </c>
      <c r="Q105" s="268">
        <v>15</v>
      </c>
      <c r="R105" s="106" t="s">
        <v>30</v>
      </c>
      <c r="S105" s="231">
        <v>258</v>
      </c>
      <c r="T105" s="231"/>
      <c r="U105" s="106" t="s">
        <v>27</v>
      </c>
      <c r="V105" s="268">
        <v>25</v>
      </c>
      <c r="W105" s="268">
        <v>15</v>
      </c>
      <c r="X105" s="106" t="s">
        <v>30</v>
      </c>
      <c r="Y105" s="212" t="s">
        <v>615</v>
      </c>
      <c r="Z105" s="146" t="s">
        <v>968</v>
      </c>
      <c r="AC105" s="194"/>
    </row>
    <row r="106" spans="1:29" ht="20.100000000000001" customHeight="1">
      <c r="A106" s="222">
        <v>28</v>
      </c>
      <c r="B106" s="284">
        <v>49</v>
      </c>
      <c r="C106" s="214" t="s">
        <v>639</v>
      </c>
      <c r="D106" s="256" t="s">
        <v>17</v>
      </c>
      <c r="E106" s="269" t="s">
        <v>634</v>
      </c>
      <c r="F106" s="256" t="s">
        <v>18</v>
      </c>
      <c r="G106" s="256">
        <v>330</v>
      </c>
      <c r="H106" s="160" t="s">
        <v>17</v>
      </c>
      <c r="I106" s="85">
        <v>8</v>
      </c>
      <c r="J106" s="160" t="s">
        <v>18</v>
      </c>
      <c r="K106" s="85">
        <v>461</v>
      </c>
      <c r="L106" s="85" t="s">
        <v>488</v>
      </c>
      <c r="M106" s="226">
        <v>882</v>
      </c>
      <c r="N106" s="226"/>
      <c r="O106" s="85" t="s">
        <v>27</v>
      </c>
      <c r="P106" s="266">
        <v>12</v>
      </c>
      <c r="Q106" s="266">
        <v>7</v>
      </c>
      <c r="R106" s="160" t="s">
        <v>30</v>
      </c>
      <c r="S106" s="226">
        <v>882</v>
      </c>
      <c r="T106" s="226"/>
      <c r="U106" s="85" t="s">
        <v>27</v>
      </c>
      <c r="V106" s="266">
        <v>12</v>
      </c>
      <c r="W106" s="266">
        <v>7</v>
      </c>
      <c r="X106" s="160" t="s">
        <v>30</v>
      </c>
      <c r="Y106" s="214" t="s">
        <v>615</v>
      </c>
      <c r="Z106" s="147" t="s">
        <v>967</v>
      </c>
    </row>
    <row r="107" spans="1:29" ht="20.100000000000001" customHeight="1">
      <c r="A107" s="222">
        <v>29</v>
      </c>
      <c r="B107" s="284">
        <v>55</v>
      </c>
      <c r="C107" s="214" t="s">
        <v>648</v>
      </c>
      <c r="D107" s="256" t="s">
        <v>17</v>
      </c>
      <c r="E107" s="269" t="s">
        <v>634</v>
      </c>
      <c r="F107" s="256" t="s">
        <v>18</v>
      </c>
      <c r="G107" s="256">
        <v>715</v>
      </c>
      <c r="H107" s="85" t="s">
        <v>17</v>
      </c>
      <c r="I107" s="215" t="s">
        <v>642</v>
      </c>
      <c r="J107" s="215" t="s">
        <v>18</v>
      </c>
      <c r="K107" s="215" t="s">
        <v>649</v>
      </c>
      <c r="L107" s="85" t="s">
        <v>496</v>
      </c>
      <c r="M107" s="226"/>
      <c r="N107" s="226">
        <v>385</v>
      </c>
      <c r="O107" s="85" t="s">
        <v>27</v>
      </c>
      <c r="P107" s="266">
        <v>6.5</v>
      </c>
      <c r="Q107" s="266">
        <v>5.5</v>
      </c>
      <c r="R107" s="85" t="s">
        <v>30</v>
      </c>
      <c r="S107" s="226"/>
      <c r="T107" s="226">
        <v>385</v>
      </c>
      <c r="U107" s="85" t="s">
        <v>27</v>
      </c>
      <c r="V107" s="266">
        <v>6.5</v>
      </c>
      <c r="W107" s="266">
        <v>5.5</v>
      </c>
      <c r="X107" s="85" t="s">
        <v>30</v>
      </c>
      <c r="Y107" s="214" t="s">
        <v>615</v>
      </c>
      <c r="Z107" s="147" t="s">
        <v>967</v>
      </c>
    </row>
    <row r="108" spans="1:29" ht="20.100000000000001" customHeight="1">
      <c r="A108" s="222">
        <v>30</v>
      </c>
      <c r="B108" s="284"/>
      <c r="C108" s="214" t="s">
        <v>648</v>
      </c>
      <c r="D108" s="256" t="s">
        <v>17</v>
      </c>
      <c r="E108" s="269" t="s">
        <v>634</v>
      </c>
      <c r="F108" s="256" t="s">
        <v>18</v>
      </c>
      <c r="G108" s="256">
        <v>745</v>
      </c>
      <c r="H108" s="85" t="s">
        <v>17</v>
      </c>
      <c r="I108" s="215" t="s">
        <v>642</v>
      </c>
      <c r="J108" s="215" t="s">
        <v>18</v>
      </c>
      <c r="K108" s="215">
        <v>811</v>
      </c>
      <c r="L108" s="85" t="s">
        <v>488</v>
      </c>
      <c r="M108" s="226">
        <v>98</v>
      </c>
      <c r="N108" s="226"/>
      <c r="O108" s="85" t="s">
        <v>27</v>
      </c>
      <c r="P108" s="266">
        <v>6.5</v>
      </c>
      <c r="Q108" s="266">
        <v>5.5</v>
      </c>
      <c r="R108" s="85" t="s">
        <v>30</v>
      </c>
      <c r="S108" s="226">
        <v>98</v>
      </c>
      <c r="T108" s="226"/>
      <c r="U108" s="85" t="s">
        <v>27</v>
      </c>
      <c r="V108" s="266">
        <v>6.5</v>
      </c>
      <c r="W108" s="266">
        <v>5.5</v>
      </c>
      <c r="X108" s="85" t="s">
        <v>30</v>
      </c>
      <c r="Y108" s="214" t="s">
        <v>615</v>
      </c>
      <c r="Z108" s="147" t="s">
        <v>967</v>
      </c>
    </row>
    <row r="109" spans="1:29" s="291" customFormat="1" ht="20.100000000000001" customHeight="1">
      <c r="A109" s="222">
        <v>31</v>
      </c>
      <c r="B109" s="108">
        <v>63</v>
      </c>
      <c r="C109" s="212" t="s">
        <v>47</v>
      </c>
      <c r="D109" s="255" t="s">
        <v>17</v>
      </c>
      <c r="E109" s="270" t="s">
        <v>653</v>
      </c>
      <c r="F109" s="255" t="s">
        <v>18</v>
      </c>
      <c r="G109" s="255">
        <v>795</v>
      </c>
      <c r="H109" s="106"/>
      <c r="I109" s="106"/>
      <c r="J109" s="106"/>
      <c r="K109" s="106"/>
      <c r="L109" s="106" t="s">
        <v>496</v>
      </c>
      <c r="M109" s="231"/>
      <c r="N109" s="231">
        <v>780</v>
      </c>
      <c r="O109" s="106" t="s">
        <v>27</v>
      </c>
      <c r="P109" s="268">
        <v>2.5</v>
      </c>
      <c r="Q109" s="268">
        <v>2.5</v>
      </c>
      <c r="R109" s="106" t="s">
        <v>26</v>
      </c>
      <c r="S109" s="231"/>
      <c r="T109" s="231">
        <v>780</v>
      </c>
      <c r="U109" s="106" t="s">
        <v>27</v>
      </c>
      <c r="V109" s="268">
        <v>2.5</v>
      </c>
      <c r="W109" s="268">
        <v>2.5</v>
      </c>
      <c r="X109" s="106" t="s">
        <v>26</v>
      </c>
      <c r="Y109" s="212" t="s">
        <v>658</v>
      </c>
      <c r="Z109" s="146" t="s">
        <v>968</v>
      </c>
      <c r="AC109" s="194"/>
    </row>
    <row r="110" spans="1:29" ht="20.100000000000001" customHeight="1">
      <c r="A110" s="222">
        <v>32</v>
      </c>
      <c r="B110" s="284">
        <v>69</v>
      </c>
      <c r="C110" s="214" t="s">
        <v>662</v>
      </c>
      <c r="D110" s="256" t="s">
        <v>17</v>
      </c>
      <c r="E110" s="269">
        <v>11</v>
      </c>
      <c r="F110" s="256" t="s">
        <v>18</v>
      </c>
      <c r="G110" s="256">
        <v>473</v>
      </c>
      <c r="H110" s="160" t="s">
        <v>17</v>
      </c>
      <c r="I110" s="85">
        <v>11</v>
      </c>
      <c r="J110" s="160" t="s">
        <v>18</v>
      </c>
      <c r="K110" s="85">
        <v>289</v>
      </c>
      <c r="L110" s="85" t="s">
        <v>488</v>
      </c>
      <c r="M110" s="226">
        <v>1250</v>
      </c>
      <c r="N110" s="226"/>
      <c r="O110" s="85" t="s">
        <v>27</v>
      </c>
      <c r="P110" s="266">
        <v>6.5</v>
      </c>
      <c r="Q110" s="266">
        <v>5.2</v>
      </c>
      <c r="R110" s="85" t="s">
        <v>30</v>
      </c>
      <c r="S110" s="226">
        <v>1250</v>
      </c>
      <c r="T110" s="226"/>
      <c r="U110" s="85" t="s">
        <v>27</v>
      </c>
      <c r="V110" s="266">
        <v>6.5</v>
      </c>
      <c r="W110" s="266">
        <v>5.2</v>
      </c>
      <c r="X110" s="85" t="s">
        <v>30</v>
      </c>
      <c r="Y110" s="214" t="s">
        <v>658</v>
      </c>
      <c r="Z110" s="147" t="s">
        <v>967</v>
      </c>
    </row>
    <row r="111" spans="1:29" s="291" customFormat="1" ht="20.100000000000001" customHeight="1">
      <c r="A111" s="222">
        <v>33</v>
      </c>
      <c r="B111" s="108">
        <v>71</v>
      </c>
      <c r="C111" s="212" t="s">
        <v>659</v>
      </c>
      <c r="D111" s="255" t="s">
        <v>17</v>
      </c>
      <c r="E111" s="270">
        <v>11</v>
      </c>
      <c r="F111" s="255" t="s">
        <v>18</v>
      </c>
      <c r="G111" s="255">
        <v>795</v>
      </c>
      <c r="H111" s="106"/>
      <c r="I111" s="106"/>
      <c r="J111" s="106"/>
      <c r="K111" s="106"/>
      <c r="L111" s="106" t="s">
        <v>496</v>
      </c>
      <c r="M111" s="231"/>
      <c r="N111" s="231">
        <v>265</v>
      </c>
      <c r="O111" s="106" t="s">
        <v>27</v>
      </c>
      <c r="P111" s="268">
        <v>3.5</v>
      </c>
      <c r="Q111" s="268">
        <v>1.5</v>
      </c>
      <c r="R111" s="106" t="s">
        <v>26</v>
      </c>
      <c r="S111" s="231"/>
      <c r="T111" s="231">
        <v>265</v>
      </c>
      <c r="U111" s="106" t="s">
        <v>27</v>
      </c>
      <c r="V111" s="268">
        <v>3.5</v>
      </c>
      <c r="W111" s="268">
        <v>1.5</v>
      </c>
      <c r="X111" s="106" t="s">
        <v>26</v>
      </c>
      <c r="Y111" s="212" t="s">
        <v>658</v>
      </c>
      <c r="Z111" s="146" t="s">
        <v>968</v>
      </c>
      <c r="AC111" s="194"/>
    </row>
    <row r="112" spans="1:29" s="291" customFormat="1" ht="20.100000000000001" customHeight="1">
      <c r="A112" s="222">
        <v>34</v>
      </c>
      <c r="B112" s="108">
        <v>79</v>
      </c>
      <c r="C112" s="212" t="s">
        <v>47</v>
      </c>
      <c r="D112" s="255" t="s">
        <v>17</v>
      </c>
      <c r="E112" s="270">
        <v>13</v>
      </c>
      <c r="F112" s="255" t="s">
        <v>18</v>
      </c>
      <c r="G112" s="255">
        <v>656</v>
      </c>
      <c r="H112" s="106"/>
      <c r="I112" s="106"/>
      <c r="J112" s="106"/>
      <c r="K112" s="106"/>
      <c r="L112" s="106" t="s">
        <v>488</v>
      </c>
      <c r="M112" s="231">
        <v>803</v>
      </c>
      <c r="N112" s="231"/>
      <c r="O112" s="106" t="s">
        <v>27</v>
      </c>
      <c r="P112" s="268">
        <v>3.5</v>
      </c>
      <c r="Q112" s="268">
        <v>1.5</v>
      </c>
      <c r="R112" s="106" t="s">
        <v>48</v>
      </c>
      <c r="S112" s="231">
        <v>803</v>
      </c>
      <c r="T112" s="231"/>
      <c r="U112" s="106" t="s">
        <v>27</v>
      </c>
      <c r="V112" s="268">
        <v>3.5</v>
      </c>
      <c r="W112" s="268">
        <v>1.5</v>
      </c>
      <c r="X112" s="106" t="s">
        <v>48</v>
      </c>
      <c r="Y112" s="212" t="s">
        <v>658</v>
      </c>
      <c r="Z112" s="146" t="s">
        <v>968</v>
      </c>
      <c r="AC112" s="194"/>
    </row>
    <row r="113" spans="1:29" ht="20.100000000000001" customHeight="1">
      <c r="A113" s="222">
        <v>35</v>
      </c>
      <c r="B113" s="284">
        <v>80</v>
      </c>
      <c r="C113" s="214" t="s">
        <v>673</v>
      </c>
      <c r="D113" s="256" t="s">
        <v>17</v>
      </c>
      <c r="E113" s="269">
        <v>13</v>
      </c>
      <c r="F113" s="256" t="s">
        <v>18</v>
      </c>
      <c r="G113" s="256">
        <v>795</v>
      </c>
      <c r="H113" s="85" t="s">
        <v>17</v>
      </c>
      <c r="I113" s="215" t="s">
        <v>532</v>
      </c>
      <c r="J113" s="215" t="s">
        <v>18</v>
      </c>
      <c r="K113" s="215">
        <v>568</v>
      </c>
      <c r="L113" s="85" t="s">
        <v>496</v>
      </c>
      <c r="M113" s="226"/>
      <c r="N113" s="226">
        <v>139</v>
      </c>
      <c r="O113" s="85" t="s">
        <v>27</v>
      </c>
      <c r="P113" s="266">
        <v>6.5</v>
      </c>
      <c r="Q113" s="266">
        <v>5.5</v>
      </c>
      <c r="R113" s="85" t="s">
        <v>30</v>
      </c>
      <c r="S113" s="226"/>
      <c r="T113" s="226">
        <v>139</v>
      </c>
      <c r="U113" s="85" t="s">
        <v>27</v>
      </c>
      <c r="V113" s="266">
        <v>6.5</v>
      </c>
      <c r="W113" s="266">
        <v>5.5</v>
      </c>
      <c r="X113" s="85" t="s">
        <v>30</v>
      </c>
      <c r="Y113" s="214" t="s">
        <v>658</v>
      </c>
      <c r="Z113" s="147" t="s">
        <v>967</v>
      </c>
    </row>
    <row r="114" spans="1:29" ht="20.100000000000001" customHeight="1">
      <c r="A114" s="222">
        <v>36</v>
      </c>
      <c r="B114" s="284">
        <v>90</v>
      </c>
      <c r="C114" s="214" t="s">
        <v>686</v>
      </c>
      <c r="D114" s="256" t="s">
        <v>17</v>
      </c>
      <c r="E114" s="269">
        <v>15</v>
      </c>
      <c r="F114" s="256" t="s">
        <v>18</v>
      </c>
      <c r="G114" s="256">
        <v>507</v>
      </c>
      <c r="H114" s="85" t="s">
        <v>17</v>
      </c>
      <c r="I114" s="215" t="s">
        <v>559</v>
      </c>
      <c r="J114" s="215" t="s">
        <v>18</v>
      </c>
      <c r="K114" s="215">
        <v>287</v>
      </c>
      <c r="L114" s="85" t="s">
        <v>488</v>
      </c>
      <c r="M114" s="226">
        <v>463</v>
      </c>
      <c r="N114" s="226"/>
      <c r="O114" s="85" t="s">
        <v>27</v>
      </c>
      <c r="P114" s="266">
        <v>5.5</v>
      </c>
      <c r="Q114" s="266">
        <v>3.5</v>
      </c>
      <c r="R114" s="85" t="s">
        <v>30</v>
      </c>
      <c r="S114" s="226">
        <v>463</v>
      </c>
      <c r="T114" s="226"/>
      <c r="U114" s="85" t="s">
        <v>27</v>
      </c>
      <c r="V114" s="266">
        <v>5.5</v>
      </c>
      <c r="W114" s="266">
        <v>3.5</v>
      </c>
      <c r="X114" s="85" t="s">
        <v>30</v>
      </c>
      <c r="Y114" s="214" t="s">
        <v>681</v>
      </c>
      <c r="Z114" s="147" t="s">
        <v>967</v>
      </c>
    </row>
    <row r="115" spans="1:29" ht="20.100000000000001" customHeight="1">
      <c r="A115" s="222">
        <v>37</v>
      </c>
      <c r="B115" s="284">
        <v>96</v>
      </c>
      <c r="C115" s="214" t="s">
        <v>691</v>
      </c>
      <c r="D115" s="256" t="s">
        <v>17</v>
      </c>
      <c r="E115" s="269">
        <v>17</v>
      </c>
      <c r="F115" s="256" t="s">
        <v>18</v>
      </c>
      <c r="G115" s="256">
        <v>341</v>
      </c>
      <c r="H115" s="160" t="s">
        <v>17</v>
      </c>
      <c r="I115" s="85">
        <v>15</v>
      </c>
      <c r="J115" s="160" t="s">
        <v>18</v>
      </c>
      <c r="K115" s="85">
        <v>389</v>
      </c>
      <c r="L115" s="85" t="s">
        <v>496</v>
      </c>
      <c r="M115" s="226"/>
      <c r="N115" s="226">
        <v>452</v>
      </c>
      <c r="O115" s="85" t="s">
        <v>27</v>
      </c>
      <c r="P115" s="266">
        <v>7.5</v>
      </c>
      <c r="Q115" s="266">
        <v>5.5</v>
      </c>
      <c r="R115" s="85" t="s">
        <v>30</v>
      </c>
      <c r="S115" s="226"/>
      <c r="T115" s="226">
        <v>452</v>
      </c>
      <c r="U115" s="85" t="s">
        <v>27</v>
      </c>
      <c r="V115" s="266">
        <v>7.5</v>
      </c>
      <c r="W115" s="266">
        <v>5.5</v>
      </c>
      <c r="X115" s="85" t="s">
        <v>30</v>
      </c>
      <c r="Y115" s="214" t="s">
        <v>685</v>
      </c>
      <c r="Z115" s="147" t="s">
        <v>967</v>
      </c>
    </row>
    <row r="116" spans="1:29" s="291" customFormat="1" ht="20.100000000000001" customHeight="1">
      <c r="A116" s="222">
        <v>38</v>
      </c>
      <c r="B116" s="108"/>
      <c r="C116" s="216" t="s">
        <v>933</v>
      </c>
      <c r="D116" s="255" t="s">
        <v>17</v>
      </c>
      <c r="E116" s="270">
        <v>18</v>
      </c>
      <c r="F116" s="255" t="s">
        <v>18</v>
      </c>
      <c r="G116" s="270" t="s">
        <v>483</v>
      </c>
      <c r="H116" s="201"/>
      <c r="I116" s="106"/>
      <c r="J116" s="201"/>
      <c r="K116" s="106"/>
      <c r="L116" s="201" t="s">
        <v>488</v>
      </c>
      <c r="M116" s="231"/>
      <c r="N116" s="231"/>
      <c r="O116" s="106"/>
      <c r="P116" s="268"/>
      <c r="Q116" s="268"/>
      <c r="R116" s="106"/>
      <c r="S116" s="231">
        <v>1000</v>
      </c>
      <c r="T116" s="231"/>
      <c r="U116" s="106"/>
      <c r="V116" s="268"/>
      <c r="W116" s="268"/>
      <c r="X116" s="106"/>
      <c r="Y116" s="216" t="s">
        <v>695</v>
      </c>
      <c r="Z116" s="146" t="s">
        <v>968</v>
      </c>
      <c r="AC116" s="194"/>
    </row>
    <row r="117" spans="1:29" s="291" customFormat="1" ht="20.100000000000001" customHeight="1">
      <c r="A117" s="222">
        <v>39</v>
      </c>
      <c r="B117" s="108">
        <v>98</v>
      </c>
      <c r="C117" s="212" t="s">
        <v>696</v>
      </c>
      <c r="D117" s="255" t="s">
        <v>17</v>
      </c>
      <c r="E117" s="270">
        <v>19</v>
      </c>
      <c r="F117" s="255" t="s">
        <v>18</v>
      </c>
      <c r="G117" s="255">
        <v>405</v>
      </c>
      <c r="H117" s="106"/>
      <c r="I117" s="106"/>
      <c r="J117" s="106"/>
      <c r="K117" s="106"/>
      <c r="L117" s="106" t="s">
        <v>496</v>
      </c>
      <c r="M117" s="231"/>
      <c r="N117" s="231">
        <v>810</v>
      </c>
      <c r="O117" s="106" t="s">
        <v>27</v>
      </c>
      <c r="P117" s="268">
        <v>3.5</v>
      </c>
      <c r="Q117" s="268">
        <v>1.5</v>
      </c>
      <c r="R117" s="106" t="s">
        <v>26</v>
      </c>
      <c r="S117" s="231"/>
      <c r="T117" s="231">
        <v>810</v>
      </c>
      <c r="U117" s="106" t="s">
        <v>27</v>
      </c>
      <c r="V117" s="268">
        <v>3.5</v>
      </c>
      <c r="W117" s="268">
        <v>1.5</v>
      </c>
      <c r="X117" s="106" t="s">
        <v>26</v>
      </c>
      <c r="Y117" s="212" t="s">
        <v>685</v>
      </c>
      <c r="Z117" s="146" t="s">
        <v>968</v>
      </c>
      <c r="AC117" s="194"/>
    </row>
    <row r="118" spans="1:29" ht="20.100000000000001" customHeight="1">
      <c r="A118" s="222">
        <v>40</v>
      </c>
      <c r="B118" s="284">
        <v>101</v>
      </c>
      <c r="C118" s="214" t="s">
        <v>699</v>
      </c>
      <c r="D118" s="256" t="s">
        <v>17</v>
      </c>
      <c r="E118" s="269">
        <v>19</v>
      </c>
      <c r="F118" s="256" t="s">
        <v>18</v>
      </c>
      <c r="G118" s="256">
        <v>995</v>
      </c>
      <c r="H118" s="85" t="s">
        <v>17</v>
      </c>
      <c r="I118" s="215" t="s">
        <v>700</v>
      </c>
      <c r="J118" s="215" t="s">
        <v>18</v>
      </c>
      <c r="K118" s="215">
        <v>560</v>
      </c>
      <c r="L118" s="85" t="s">
        <v>488</v>
      </c>
      <c r="M118" s="226">
        <v>1395</v>
      </c>
      <c r="N118" s="226"/>
      <c r="O118" s="85" t="s">
        <v>27</v>
      </c>
      <c r="P118" s="266">
        <v>5.5</v>
      </c>
      <c r="Q118" s="266">
        <v>3.5</v>
      </c>
      <c r="R118" s="85" t="s">
        <v>30</v>
      </c>
      <c r="S118" s="226">
        <v>1395</v>
      </c>
      <c r="T118" s="226"/>
      <c r="U118" s="85" t="s">
        <v>27</v>
      </c>
      <c r="V118" s="266">
        <v>5.5</v>
      </c>
      <c r="W118" s="266">
        <v>3.5</v>
      </c>
      <c r="X118" s="85" t="s">
        <v>30</v>
      </c>
      <c r="Y118" s="214" t="s">
        <v>695</v>
      </c>
      <c r="Z118" s="147" t="s">
        <v>967</v>
      </c>
    </row>
    <row r="119" spans="1:29" ht="20.100000000000001" customHeight="1">
      <c r="A119" s="222">
        <v>41</v>
      </c>
      <c r="B119" s="108">
        <v>104</v>
      </c>
      <c r="C119" s="212" t="s">
        <v>703</v>
      </c>
      <c r="D119" s="255" t="s">
        <v>17</v>
      </c>
      <c r="E119" s="255">
        <v>21</v>
      </c>
      <c r="F119" s="255" t="s">
        <v>18</v>
      </c>
      <c r="G119" s="255">
        <v>318</v>
      </c>
      <c r="H119" s="106" t="s">
        <v>17</v>
      </c>
      <c r="I119" s="213" t="s">
        <v>704</v>
      </c>
      <c r="J119" s="213" t="s">
        <v>18</v>
      </c>
      <c r="K119" s="213">
        <v>931</v>
      </c>
      <c r="L119" s="106" t="s">
        <v>488</v>
      </c>
      <c r="M119" s="231">
        <v>1323</v>
      </c>
      <c r="N119" s="231"/>
      <c r="O119" s="106" t="s">
        <v>27</v>
      </c>
      <c r="P119" s="268">
        <v>3.5</v>
      </c>
      <c r="Q119" s="268">
        <v>3.5</v>
      </c>
      <c r="R119" s="106" t="s">
        <v>26</v>
      </c>
      <c r="S119" s="231">
        <v>1323</v>
      </c>
      <c r="T119" s="231"/>
      <c r="U119" s="106" t="s">
        <v>27</v>
      </c>
      <c r="V119" s="268">
        <v>3.5</v>
      </c>
      <c r="W119" s="268">
        <v>3.5</v>
      </c>
      <c r="X119" s="106" t="s">
        <v>26</v>
      </c>
      <c r="Y119" s="212" t="s">
        <v>695</v>
      </c>
      <c r="Z119" s="146" t="s">
        <v>968</v>
      </c>
    </row>
    <row r="120" spans="1:29" ht="20.100000000000001" customHeight="1">
      <c r="A120" s="222">
        <v>42</v>
      </c>
      <c r="B120" s="284">
        <v>105</v>
      </c>
      <c r="C120" s="214" t="s">
        <v>705</v>
      </c>
      <c r="D120" s="256" t="s">
        <v>17</v>
      </c>
      <c r="E120" s="256">
        <v>21</v>
      </c>
      <c r="F120" s="256" t="s">
        <v>18</v>
      </c>
      <c r="G120" s="256">
        <v>351</v>
      </c>
      <c r="H120" s="85" t="s">
        <v>17</v>
      </c>
      <c r="I120" s="215">
        <v>21</v>
      </c>
      <c r="J120" s="210" t="s">
        <v>18</v>
      </c>
      <c r="K120" s="215">
        <v>230</v>
      </c>
      <c r="L120" s="85" t="s">
        <v>496</v>
      </c>
      <c r="M120" s="226"/>
      <c r="N120" s="226">
        <v>1946</v>
      </c>
      <c r="O120" s="85" t="s">
        <v>27</v>
      </c>
      <c r="P120" s="266">
        <v>5.5</v>
      </c>
      <c r="Q120" s="266">
        <v>3.5</v>
      </c>
      <c r="R120" s="85" t="s">
        <v>48</v>
      </c>
      <c r="S120" s="226"/>
      <c r="T120" s="226">
        <v>1946</v>
      </c>
      <c r="U120" s="85" t="s">
        <v>27</v>
      </c>
      <c r="V120" s="266">
        <v>5.5</v>
      </c>
      <c r="W120" s="266">
        <v>3.5</v>
      </c>
      <c r="X120" s="85" t="s">
        <v>48</v>
      </c>
      <c r="Y120" s="214" t="s">
        <v>685</v>
      </c>
      <c r="Z120" s="147" t="s">
        <v>967</v>
      </c>
    </row>
    <row r="121" spans="1:29" ht="20.100000000000001" customHeight="1">
      <c r="A121" s="222">
        <v>43</v>
      </c>
      <c r="B121" s="284">
        <v>112</v>
      </c>
      <c r="C121" s="214" t="s">
        <v>715</v>
      </c>
      <c r="D121" s="256" t="s">
        <v>17</v>
      </c>
      <c r="E121" s="256">
        <v>22</v>
      </c>
      <c r="F121" s="256" t="s">
        <v>18</v>
      </c>
      <c r="G121" s="269" t="s">
        <v>716</v>
      </c>
      <c r="H121" s="85" t="s">
        <v>17</v>
      </c>
      <c r="I121" s="215" t="s">
        <v>710</v>
      </c>
      <c r="J121" s="215" t="s">
        <v>18</v>
      </c>
      <c r="K121" s="215">
        <v>858</v>
      </c>
      <c r="L121" s="85" t="s">
        <v>514</v>
      </c>
      <c r="M121" s="226">
        <v>534</v>
      </c>
      <c r="N121" s="226">
        <v>534</v>
      </c>
      <c r="O121" s="85" t="s">
        <v>27</v>
      </c>
      <c r="P121" s="266">
        <v>6.5</v>
      </c>
      <c r="Q121" s="266">
        <v>5.5</v>
      </c>
      <c r="R121" s="85" t="s">
        <v>30</v>
      </c>
      <c r="S121" s="226">
        <v>534</v>
      </c>
      <c r="T121" s="226">
        <v>534</v>
      </c>
      <c r="U121" s="85" t="s">
        <v>27</v>
      </c>
      <c r="V121" s="266">
        <v>6.5</v>
      </c>
      <c r="W121" s="266">
        <v>5.5</v>
      </c>
      <c r="X121" s="85" t="s">
        <v>30</v>
      </c>
      <c r="Y121" s="214" t="s">
        <v>713</v>
      </c>
      <c r="Z121" s="147" t="s">
        <v>967</v>
      </c>
    </row>
    <row r="122" spans="1:29" ht="20.100000000000001" customHeight="1">
      <c r="A122" s="222">
        <v>44</v>
      </c>
      <c r="B122" s="284">
        <v>122</v>
      </c>
      <c r="C122" s="214" t="s">
        <v>729</v>
      </c>
      <c r="D122" s="256" t="s">
        <v>17</v>
      </c>
      <c r="E122" s="256">
        <v>23</v>
      </c>
      <c r="F122" s="256" t="s">
        <v>18</v>
      </c>
      <c r="G122" s="256">
        <v>885</v>
      </c>
      <c r="H122" s="85" t="s">
        <v>17</v>
      </c>
      <c r="I122" s="215" t="s">
        <v>724</v>
      </c>
      <c r="J122" s="215" t="s">
        <v>18</v>
      </c>
      <c r="K122" s="215">
        <v>761</v>
      </c>
      <c r="L122" s="85" t="s">
        <v>488</v>
      </c>
      <c r="M122" s="226">
        <v>285</v>
      </c>
      <c r="N122" s="226"/>
      <c r="O122" s="85" t="s">
        <v>27</v>
      </c>
      <c r="P122" s="266">
        <v>6.5</v>
      </c>
      <c r="Q122" s="266">
        <v>5.5</v>
      </c>
      <c r="R122" s="85" t="s">
        <v>30</v>
      </c>
      <c r="S122" s="226">
        <v>285</v>
      </c>
      <c r="T122" s="226"/>
      <c r="U122" s="85" t="s">
        <v>27</v>
      </c>
      <c r="V122" s="266">
        <v>6.5</v>
      </c>
      <c r="W122" s="266">
        <v>5.5</v>
      </c>
      <c r="X122" s="85" t="s">
        <v>30</v>
      </c>
      <c r="Y122" s="214" t="s">
        <v>725</v>
      </c>
      <c r="Z122" s="147" t="s">
        <v>967</v>
      </c>
    </row>
    <row r="123" spans="1:29" ht="20.100000000000001" customHeight="1">
      <c r="A123" s="222">
        <v>45</v>
      </c>
      <c r="B123" s="108">
        <v>123</v>
      </c>
      <c r="C123" s="212" t="s">
        <v>730</v>
      </c>
      <c r="D123" s="255" t="s">
        <v>17</v>
      </c>
      <c r="E123" s="255">
        <v>24</v>
      </c>
      <c r="F123" s="255" t="s">
        <v>18</v>
      </c>
      <c r="G123" s="255">
        <v>658</v>
      </c>
      <c r="H123" s="106" t="s">
        <v>17</v>
      </c>
      <c r="I123" s="213" t="s">
        <v>731</v>
      </c>
      <c r="J123" s="213" t="s">
        <v>18</v>
      </c>
      <c r="K123" s="213">
        <v>550</v>
      </c>
      <c r="L123" s="106" t="s">
        <v>496</v>
      </c>
      <c r="M123" s="231"/>
      <c r="N123" s="231">
        <v>839</v>
      </c>
      <c r="O123" s="106" t="s">
        <v>27</v>
      </c>
      <c r="P123" s="268">
        <v>5.5</v>
      </c>
      <c r="Q123" s="268">
        <v>3.5</v>
      </c>
      <c r="R123" s="106" t="s">
        <v>30</v>
      </c>
      <c r="S123" s="231"/>
      <c r="T123" s="231">
        <v>839</v>
      </c>
      <c r="U123" s="106" t="s">
        <v>27</v>
      </c>
      <c r="V123" s="268">
        <v>5.5</v>
      </c>
      <c r="W123" s="268">
        <v>3.5</v>
      </c>
      <c r="X123" s="106" t="s">
        <v>30</v>
      </c>
      <c r="Y123" s="212" t="s">
        <v>725</v>
      </c>
      <c r="Z123" s="146" t="s">
        <v>968</v>
      </c>
    </row>
    <row r="124" spans="1:29" ht="21" customHeight="1">
      <c r="A124" s="222">
        <v>46</v>
      </c>
      <c r="B124" s="108">
        <v>129</v>
      </c>
      <c r="C124" s="212" t="s">
        <v>738</v>
      </c>
      <c r="D124" s="255" t="s">
        <v>17</v>
      </c>
      <c r="E124" s="255">
        <v>26</v>
      </c>
      <c r="F124" s="255" t="s">
        <v>18</v>
      </c>
      <c r="G124" s="255">
        <v>130</v>
      </c>
      <c r="H124" s="106" t="s">
        <v>17</v>
      </c>
      <c r="I124" s="213" t="s">
        <v>739</v>
      </c>
      <c r="J124" s="213" t="s">
        <v>18</v>
      </c>
      <c r="K124" s="213" t="s">
        <v>483</v>
      </c>
      <c r="L124" s="106" t="s">
        <v>488</v>
      </c>
      <c r="M124" s="231">
        <v>1118</v>
      </c>
      <c r="N124" s="231"/>
      <c r="O124" s="106" t="s">
        <v>27</v>
      </c>
      <c r="P124" s="268">
        <v>5.5</v>
      </c>
      <c r="Q124" s="268">
        <v>3.5</v>
      </c>
      <c r="R124" s="106" t="s">
        <v>30</v>
      </c>
      <c r="S124" s="231">
        <v>1118</v>
      </c>
      <c r="T124" s="231"/>
      <c r="U124" s="106" t="s">
        <v>27</v>
      </c>
      <c r="V124" s="268">
        <v>5.5</v>
      </c>
      <c r="W124" s="268">
        <v>3.5</v>
      </c>
      <c r="X124" s="106" t="s">
        <v>30</v>
      </c>
      <c r="Y124" s="212" t="s">
        <v>725</v>
      </c>
      <c r="Z124" s="146" t="s">
        <v>968</v>
      </c>
    </row>
    <row r="125" spans="1:29" ht="20.100000000000001" customHeight="1">
      <c r="A125" s="222">
        <v>47</v>
      </c>
      <c r="B125" s="284">
        <v>135</v>
      </c>
      <c r="C125" s="214" t="s">
        <v>744</v>
      </c>
      <c r="D125" s="256" t="s">
        <v>17</v>
      </c>
      <c r="E125" s="256">
        <v>26</v>
      </c>
      <c r="F125" s="256" t="s">
        <v>18</v>
      </c>
      <c r="G125" s="256">
        <v>764</v>
      </c>
      <c r="H125" s="85" t="s">
        <v>17</v>
      </c>
      <c r="I125" s="215" t="s">
        <v>739</v>
      </c>
      <c r="J125" s="215" t="s">
        <v>18</v>
      </c>
      <c r="K125" s="215">
        <v>584</v>
      </c>
      <c r="L125" s="85" t="s">
        <v>496</v>
      </c>
      <c r="M125" s="226"/>
      <c r="N125" s="226">
        <v>150</v>
      </c>
      <c r="O125" s="85" t="s">
        <v>27</v>
      </c>
      <c r="P125" s="266">
        <v>5.5</v>
      </c>
      <c r="Q125" s="266">
        <v>3.5</v>
      </c>
      <c r="R125" s="85" t="s">
        <v>30</v>
      </c>
      <c r="S125" s="226"/>
      <c r="T125" s="226">
        <v>150</v>
      </c>
      <c r="U125" s="85" t="s">
        <v>27</v>
      </c>
      <c r="V125" s="266">
        <v>5.5</v>
      </c>
      <c r="W125" s="266">
        <v>3.5</v>
      </c>
      <c r="X125" s="85" t="s">
        <v>30</v>
      </c>
      <c r="Y125" s="214" t="s">
        <v>725</v>
      </c>
      <c r="Z125" s="147" t="s">
        <v>967</v>
      </c>
    </row>
    <row r="126" spans="1:29" ht="20.100000000000001" customHeight="1">
      <c r="A126" s="222">
        <v>48</v>
      </c>
      <c r="B126" s="284"/>
      <c r="C126" s="214" t="s">
        <v>745</v>
      </c>
      <c r="D126" s="256" t="s">
        <v>17</v>
      </c>
      <c r="E126" s="256">
        <v>26</v>
      </c>
      <c r="F126" s="256" t="s">
        <v>18</v>
      </c>
      <c r="G126" s="256">
        <v>764</v>
      </c>
      <c r="H126" s="85" t="s">
        <v>17</v>
      </c>
      <c r="I126" s="215" t="s">
        <v>739</v>
      </c>
      <c r="J126" s="215" t="s">
        <v>18</v>
      </c>
      <c r="K126" s="215">
        <v>608</v>
      </c>
      <c r="L126" s="85" t="s">
        <v>488</v>
      </c>
      <c r="M126" s="226">
        <v>449</v>
      </c>
      <c r="N126" s="226"/>
      <c r="O126" s="85" t="s">
        <v>27</v>
      </c>
      <c r="P126" s="266">
        <v>5.5</v>
      </c>
      <c r="Q126" s="266">
        <v>3.5</v>
      </c>
      <c r="R126" s="85" t="s">
        <v>30</v>
      </c>
      <c r="S126" s="226">
        <v>449</v>
      </c>
      <c r="T126" s="226"/>
      <c r="U126" s="85" t="s">
        <v>27</v>
      </c>
      <c r="V126" s="266">
        <v>5.5</v>
      </c>
      <c r="W126" s="266">
        <v>3.5</v>
      </c>
      <c r="X126" s="85" t="s">
        <v>30</v>
      </c>
      <c r="Y126" s="214" t="s">
        <v>725</v>
      </c>
      <c r="Z126" s="147" t="s">
        <v>967</v>
      </c>
    </row>
    <row r="127" spans="1:29" ht="20.100000000000001" customHeight="1">
      <c r="A127" s="222">
        <v>49</v>
      </c>
      <c r="B127" s="108">
        <v>142</v>
      </c>
      <c r="C127" s="212" t="s">
        <v>752</v>
      </c>
      <c r="D127" s="255" t="s">
        <v>17</v>
      </c>
      <c r="E127" s="255">
        <v>28</v>
      </c>
      <c r="F127" s="255" t="s">
        <v>18</v>
      </c>
      <c r="G127" s="255">
        <v>660</v>
      </c>
      <c r="H127" s="106"/>
      <c r="I127" s="106"/>
      <c r="J127" s="106"/>
      <c r="K127" s="106"/>
      <c r="L127" s="106" t="s">
        <v>496</v>
      </c>
      <c r="M127" s="231"/>
      <c r="N127" s="231">
        <v>873</v>
      </c>
      <c r="O127" s="106" t="s">
        <v>27</v>
      </c>
      <c r="P127" s="268">
        <v>5.5</v>
      </c>
      <c r="Q127" s="268">
        <v>3.5</v>
      </c>
      <c r="R127" s="106" t="s">
        <v>221</v>
      </c>
      <c r="S127" s="231"/>
      <c r="T127" s="231">
        <v>873</v>
      </c>
      <c r="U127" s="106" t="s">
        <v>27</v>
      </c>
      <c r="V127" s="268">
        <v>5.5</v>
      </c>
      <c r="W127" s="268">
        <v>3.5</v>
      </c>
      <c r="X127" s="106" t="s">
        <v>221</v>
      </c>
      <c r="Y127" s="212" t="s">
        <v>753</v>
      </c>
      <c r="Z127" s="146" t="s">
        <v>968</v>
      </c>
    </row>
    <row r="128" spans="1:29" ht="20.100000000000001" customHeight="1">
      <c r="A128" s="222">
        <v>50</v>
      </c>
      <c r="B128" s="284">
        <v>143</v>
      </c>
      <c r="C128" s="214" t="s">
        <v>754</v>
      </c>
      <c r="D128" s="256" t="s">
        <v>17</v>
      </c>
      <c r="E128" s="256">
        <v>28</v>
      </c>
      <c r="F128" s="256" t="s">
        <v>18</v>
      </c>
      <c r="G128" s="256">
        <v>760</v>
      </c>
      <c r="H128" s="85" t="s">
        <v>17</v>
      </c>
      <c r="I128" s="215" t="s">
        <v>506</v>
      </c>
      <c r="J128" s="215" t="s">
        <v>18</v>
      </c>
      <c r="K128" s="215">
        <v>630</v>
      </c>
      <c r="L128" s="85" t="s">
        <v>488</v>
      </c>
      <c r="M128" s="226">
        <v>1996</v>
      </c>
      <c r="N128" s="226"/>
      <c r="O128" s="85" t="s">
        <v>27</v>
      </c>
      <c r="P128" s="266">
        <v>5.5</v>
      </c>
      <c r="Q128" s="266">
        <v>3.5</v>
      </c>
      <c r="R128" s="85" t="s">
        <v>30</v>
      </c>
      <c r="S128" s="226">
        <v>1996</v>
      </c>
      <c r="T128" s="226"/>
      <c r="U128" s="85" t="s">
        <v>27</v>
      </c>
      <c r="V128" s="266">
        <v>5.5</v>
      </c>
      <c r="W128" s="266">
        <v>3.5</v>
      </c>
      <c r="X128" s="85" t="s">
        <v>30</v>
      </c>
      <c r="Y128" s="214" t="s">
        <v>753</v>
      </c>
      <c r="Z128" s="147" t="s">
        <v>967</v>
      </c>
    </row>
    <row r="129" spans="1:29" ht="20.100000000000001" customHeight="1">
      <c r="A129" s="222">
        <v>51</v>
      </c>
      <c r="B129" s="284">
        <v>151</v>
      </c>
      <c r="C129" s="214" t="s">
        <v>764</v>
      </c>
      <c r="D129" s="256" t="s">
        <v>17</v>
      </c>
      <c r="E129" s="256">
        <v>30</v>
      </c>
      <c r="F129" s="256" t="s">
        <v>18</v>
      </c>
      <c r="G129" s="256">
        <v>757</v>
      </c>
      <c r="H129" s="85" t="s">
        <v>17</v>
      </c>
      <c r="I129" s="215" t="s">
        <v>761</v>
      </c>
      <c r="J129" s="215" t="s">
        <v>18</v>
      </c>
      <c r="K129" s="215">
        <v>635</v>
      </c>
      <c r="L129" s="85" t="s">
        <v>488</v>
      </c>
      <c r="M129" s="226">
        <v>1869</v>
      </c>
      <c r="N129" s="226"/>
      <c r="O129" s="85" t="s">
        <v>27</v>
      </c>
      <c r="P129" s="266">
        <v>7.5</v>
      </c>
      <c r="Q129" s="266">
        <v>5.5</v>
      </c>
      <c r="R129" s="85" t="s">
        <v>30</v>
      </c>
      <c r="S129" s="226">
        <v>1869</v>
      </c>
      <c r="T129" s="226"/>
      <c r="U129" s="85" t="s">
        <v>27</v>
      </c>
      <c r="V129" s="266">
        <v>7.5</v>
      </c>
      <c r="W129" s="266">
        <v>5.5</v>
      </c>
      <c r="X129" s="85" t="s">
        <v>30</v>
      </c>
      <c r="Y129" s="214" t="s">
        <v>753</v>
      </c>
      <c r="Z129" s="147" t="s">
        <v>967</v>
      </c>
    </row>
    <row r="130" spans="1:29" ht="20.100000000000001" customHeight="1">
      <c r="A130" s="222">
        <v>52</v>
      </c>
      <c r="B130" s="284">
        <v>154</v>
      </c>
      <c r="C130" s="214" t="s">
        <v>768</v>
      </c>
      <c r="D130" s="256" t="s">
        <v>17</v>
      </c>
      <c r="E130" s="256">
        <v>31</v>
      </c>
      <c r="F130" s="256" t="s">
        <v>18</v>
      </c>
      <c r="G130" s="269" t="s">
        <v>559</v>
      </c>
      <c r="H130" s="85" t="s">
        <v>17</v>
      </c>
      <c r="I130" s="215" t="s">
        <v>635</v>
      </c>
      <c r="J130" s="215" t="s">
        <v>18</v>
      </c>
      <c r="K130" s="215">
        <v>900</v>
      </c>
      <c r="L130" s="85" t="s">
        <v>496</v>
      </c>
      <c r="M130" s="226"/>
      <c r="N130" s="226">
        <v>190</v>
      </c>
      <c r="O130" s="85" t="s">
        <v>27</v>
      </c>
      <c r="P130" s="266">
        <v>5.5</v>
      </c>
      <c r="Q130" s="266">
        <v>3.5</v>
      </c>
      <c r="R130" s="85" t="s">
        <v>30</v>
      </c>
      <c r="S130" s="226"/>
      <c r="T130" s="226">
        <v>190</v>
      </c>
      <c r="U130" s="85" t="s">
        <v>27</v>
      </c>
      <c r="V130" s="266">
        <v>5.5</v>
      </c>
      <c r="W130" s="266">
        <v>3.5</v>
      </c>
      <c r="X130" s="85" t="s">
        <v>30</v>
      </c>
      <c r="Y130" s="214" t="s">
        <v>753</v>
      </c>
      <c r="Z130" s="147" t="s">
        <v>967</v>
      </c>
    </row>
    <row r="131" spans="1:29" ht="20.100000000000001" customHeight="1">
      <c r="A131" s="222">
        <v>53</v>
      </c>
      <c r="B131" s="108">
        <v>167</v>
      </c>
      <c r="C131" s="212" t="s">
        <v>769</v>
      </c>
      <c r="D131" s="255" t="s">
        <v>17</v>
      </c>
      <c r="E131" s="255">
        <v>32</v>
      </c>
      <c r="F131" s="255" t="s">
        <v>18</v>
      </c>
      <c r="G131" s="255">
        <v>790</v>
      </c>
      <c r="H131" s="201" t="s">
        <v>17</v>
      </c>
      <c r="I131" s="106">
        <v>32</v>
      </c>
      <c r="J131" s="201" t="s">
        <v>18</v>
      </c>
      <c r="K131" s="106">
        <v>700</v>
      </c>
      <c r="L131" s="106" t="s">
        <v>488</v>
      </c>
      <c r="M131" s="231">
        <v>197</v>
      </c>
      <c r="N131" s="231"/>
      <c r="O131" s="106" t="s">
        <v>27</v>
      </c>
      <c r="P131" s="268">
        <v>3</v>
      </c>
      <c r="Q131" s="268">
        <v>2</v>
      </c>
      <c r="R131" s="106" t="s">
        <v>30</v>
      </c>
      <c r="S131" s="231">
        <v>197</v>
      </c>
      <c r="T131" s="231"/>
      <c r="U131" s="106" t="s">
        <v>27</v>
      </c>
      <c r="V131" s="268">
        <v>3</v>
      </c>
      <c r="W131" s="268">
        <v>2</v>
      </c>
      <c r="X131" s="106" t="s">
        <v>30</v>
      </c>
      <c r="Y131" s="212" t="s">
        <v>753</v>
      </c>
      <c r="Z131" s="146" t="s">
        <v>968</v>
      </c>
    </row>
    <row r="132" spans="1:29" s="291" customFormat="1" ht="20.100000000000001" customHeight="1">
      <c r="A132" s="222">
        <v>54</v>
      </c>
      <c r="B132" s="108">
        <v>172</v>
      </c>
      <c r="C132" s="212" t="s">
        <v>780</v>
      </c>
      <c r="D132" s="255" t="s">
        <v>17</v>
      </c>
      <c r="E132" s="255">
        <v>33</v>
      </c>
      <c r="F132" s="255" t="s">
        <v>18</v>
      </c>
      <c r="G132" s="255">
        <v>343</v>
      </c>
      <c r="H132" s="106"/>
      <c r="I132" s="106"/>
      <c r="J132" s="106"/>
      <c r="K132" s="106"/>
      <c r="L132" s="106" t="s">
        <v>488</v>
      </c>
      <c r="M132" s="231">
        <v>278</v>
      </c>
      <c r="N132" s="231"/>
      <c r="O132" s="106" t="s">
        <v>27</v>
      </c>
      <c r="P132" s="268">
        <v>3.5</v>
      </c>
      <c r="Q132" s="268">
        <v>2.5</v>
      </c>
      <c r="R132" s="106" t="s">
        <v>30</v>
      </c>
      <c r="S132" s="231">
        <v>278</v>
      </c>
      <c r="T132" s="231"/>
      <c r="U132" s="106" t="s">
        <v>27</v>
      </c>
      <c r="V132" s="268">
        <v>3.5</v>
      </c>
      <c r="W132" s="268">
        <v>2.5</v>
      </c>
      <c r="X132" s="106" t="s">
        <v>30</v>
      </c>
      <c r="Y132" s="212" t="s">
        <v>779</v>
      </c>
      <c r="Z132" s="146" t="s">
        <v>968</v>
      </c>
      <c r="AC132" s="194"/>
    </row>
    <row r="133" spans="1:29" s="291" customFormat="1" ht="20.100000000000001" customHeight="1">
      <c r="A133" s="222">
        <v>55</v>
      </c>
      <c r="B133" s="108"/>
      <c r="C133" s="212" t="s">
        <v>47</v>
      </c>
      <c r="D133" s="255" t="s">
        <v>17</v>
      </c>
      <c r="E133" s="255">
        <v>33</v>
      </c>
      <c r="F133" s="255" t="s">
        <v>18</v>
      </c>
      <c r="G133" s="255">
        <v>343</v>
      </c>
      <c r="H133" s="106"/>
      <c r="I133" s="106"/>
      <c r="J133" s="106"/>
      <c r="K133" s="106"/>
      <c r="L133" s="106" t="s">
        <v>496</v>
      </c>
      <c r="M133" s="231"/>
      <c r="N133" s="231">
        <v>633</v>
      </c>
      <c r="O133" s="106" t="s">
        <v>27</v>
      </c>
      <c r="P133" s="268">
        <v>2.5</v>
      </c>
      <c r="Q133" s="268">
        <v>1.5</v>
      </c>
      <c r="R133" s="106" t="s">
        <v>221</v>
      </c>
      <c r="S133" s="231"/>
      <c r="T133" s="231">
        <v>633</v>
      </c>
      <c r="U133" s="106" t="s">
        <v>27</v>
      </c>
      <c r="V133" s="268">
        <v>2.5</v>
      </c>
      <c r="W133" s="268">
        <v>1.5</v>
      </c>
      <c r="X133" s="106" t="s">
        <v>221</v>
      </c>
      <c r="Y133" s="212" t="s">
        <v>779</v>
      </c>
      <c r="Z133" s="146" t="s">
        <v>968</v>
      </c>
      <c r="AC133" s="194"/>
    </row>
    <row r="134" spans="1:29" ht="20.100000000000001" customHeight="1">
      <c r="A134" s="222">
        <v>56</v>
      </c>
      <c r="B134" s="108">
        <v>183</v>
      </c>
      <c r="C134" s="212" t="s">
        <v>788</v>
      </c>
      <c r="D134" s="255" t="s">
        <v>17</v>
      </c>
      <c r="E134" s="255">
        <v>34</v>
      </c>
      <c r="F134" s="255" t="s">
        <v>18</v>
      </c>
      <c r="G134" s="255">
        <v>920</v>
      </c>
      <c r="H134" s="201" t="s">
        <v>17</v>
      </c>
      <c r="I134" s="106">
        <v>34</v>
      </c>
      <c r="J134" s="201" t="s">
        <v>18</v>
      </c>
      <c r="K134" s="106">
        <v>700</v>
      </c>
      <c r="L134" s="106" t="s">
        <v>488</v>
      </c>
      <c r="M134" s="231">
        <v>684</v>
      </c>
      <c r="N134" s="231"/>
      <c r="O134" s="201" t="s">
        <v>56</v>
      </c>
      <c r="P134" s="268">
        <v>14</v>
      </c>
      <c r="Q134" s="268">
        <v>7</v>
      </c>
      <c r="R134" s="106" t="s">
        <v>30</v>
      </c>
      <c r="S134" s="231">
        <v>684</v>
      </c>
      <c r="T134" s="231"/>
      <c r="U134" s="106" t="s">
        <v>27</v>
      </c>
      <c r="V134" s="268">
        <v>14</v>
      </c>
      <c r="W134" s="268">
        <v>7</v>
      </c>
      <c r="X134" s="201" t="s">
        <v>56</v>
      </c>
      <c r="Y134" s="212" t="s">
        <v>779</v>
      </c>
      <c r="Z134" s="146" t="s">
        <v>968</v>
      </c>
    </row>
    <row r="135" spans="1:29" ht="20.100000000000001" customHeight="1">
      <c r="A135" s="222">
        <v>57</v>
      </c>
      <c r="B135" s="284">
        <v>184</v>
      </c>
      <c r="C135" s="214" t="s">
        <v>789</v>
      </c>
      <c r="D135" s="256" t="s">
        <v>17</v>
      </c>
      <c r="E135" s="256">
        <v>34</v>
      </c>
      <c r="F135" s="256" t="s">
        <v>18</v>
      </c>
      <c r="G135" s="256">
        <v>970</v>
      </c>
      <c r="H135" s="160" t="s">
        <v>17</v>
      </c>
      <c r="I135" s="85">
        <v>34</v>
      </c>
      <c r="J135" s="160" t="s">
        <v>18</v>
      </c>
      <c r="K135" s="85">
        <v>900</v>
      </c>
      <c r="L135" s="85" t="s">
        <v>488</v>
      </c>
      <c r="M135" s="226">
        <v>50</v>
      </c>
      <c r="N135" s="226"/>
      <c r="O135" s="85" t="s">
        <v>56</v>
      </c>
      <c r="P135" s="266">
        <v>28</v>
      </c>
      <c r="Q135" s="266">
        <v>15</v>
      </c>
      <c r="R135" s="85" t="s">
        <v>30</v>
      </c>
      <c r="S135" s="226">
        <v>50</v>
      </c>
      <c r="T135" s="226"/>
      <c r="U135" s="85" t="s">
        <v>56</v>
      </c>
      <c r="V135" s="266">
        <v>28</v>
      </c>
      <c r="W135" s="266">
        <v>15</v>
      </c>
      <c r="X135" s="85" t="s">
        <v>30</v>
      </c>
      <c r="Y135" s="214" t="s">
        <v>779</v>
      </c>
      <c r="Z135" s="147" t="s">
        <v>967</v>
      </c>
    </row>
    <row r="136" spans="1:29" ht="20.100000000000001" customHeight="1">
      <c r="A136" s="222">
        <v>58</v>
      </c>
      <c r="B136" s="284">
        <v>201</v>
      </c>
      <c r="C136" s="214" t="s">
        <v>806</v>
      </c>
      <c r="D136" s="256" t="s">
        <v>17</v>
      </c>
      <c r="E136" s="256">
        <v>36</v>
      </c>
      <c r="F136" s="256" t="s">
        <v>18</v>
      </c>
      <c r="G136" s="256">
        <v>443</v>
      </c>
      <c r="H136" s="85" t="s">
        <v>17</v>
      </c>
      <c r="I136" s="215" t="s">
        <v>807</v>
      </c>
      <c r="J136" s="215" t="s">
        <v>18</v>
      </c>
      <c r="K136" s="215">
        <v>349</v>
      </c>
      <c r="L136" s="85" t="s">
        <v>488</v>
      </c>
      <c r="M136" s="226">
        <v>203</v>
      </c>
      <c r="N136" s="226"/>
      <c r="O136" s="85" t="s">
        <v>27</v>
      </c>
      <c r="P136" s="266">
        <v>5</v>
      </c>
      <c r="Q136" s="266">
        <v>3.5</v>
      </c>
      <c r="R136" s="85" t="s">
        <v>30</v>
      </c>
      <c r="S136" s="226">
        <v>203</v>
      </c>
      <c r="T136" s="226"/>
      <c r="U136" s="85" t="s">
        <v>27</v>
      </c>
      <c r="V136" s="266">
        <v>5</v>
      </c>
      <c r="W136" s="266">
        <v>3.5</v>
      </c>
      <c r="X136" s="85" t="s">
        <v>30</v>
      </c>
      <c r="Y136" s="214" t="s">
        <v>791</v>
      </c>
      <c r="Z136" s="147" t="s">
        <v>967</v>
      </c>
    </row>
    <row r="137" spans="1:29" ht="20.100000000000001" customHeight="1">
      <c r="A137" s="222">
        <v>59</v>
      </c>
      <c r="B137" s="284">
        <v>211</v>
      </c>
      <c r="C137" s="214" t="s">
        <v>819</v>
      </c>
      <c r="D137" s="256" t="s">
        <v>17</v>
      </c>
      <c r="E137" s="256">
        <v>38</v>
      </c>
      <c r="F137" s="256" t="s">
        <v>18</v>
      </c>
      <c r="G137" s="269" t="s">
        <v>665</v>
      </c>
      <c r="H137" s="85" t="s">
        <v>17</v>
      </c>
      <c r="I137" s="215" t="s">
        <v>817</v>
      </c>
      <c r="J137" s="215" t="s">
        <v>18</v>
      </c>
      <c r="K137" s="215">
        <v>928</v>
      </c>
      <c r="L137" s="85" t="s">
        <v>488</v>
      </c>
      <c r="M137" s="226">
        <v>615</v>
      </c>
      <c r="N137" s="226"/>
      <c r="O137" s="85" t="s">
        <v>27</v>
      </c>
      <c r="P137" s="266">
        <v>5.5</v>
      </c>
      <c r="Q137" s="266">
        <v>3.5</v>
      </c>
      <c r="R137" s="85" t="s">
        <v>30</v>
      </c>
      <c r="S137" s="226">
        <v>615</v>
      </c>
      <c r="T137" s="226"/>
      <c r="U137" s="85" t="s">
        <v>27</v>
      </c>
      <c r="V137" s="266">
        <v>5.5</v>
      </c>
      <c r="W137" s="266">
        <v>3.5</v>
      </c>
      <c r="X137" s="85" t="s">
        <v>30</v>
      </c>
      <c r="Y137" s="214" t="s">
        <v>813</v>
      </c>
      <c r="Z137" s="147" t="s">
        <v>967</v>
      </c>
    </row>
    <row r="138" spans="1:29" ht="20.100000000000001" customHeight="1">
      <c r="A138" s="222">
        <v>60</v>
      </c>
      <c r="B138" s="108">
        <v>220</v>
      </c>
      <c r="C138" s="212" t="s">
        <v>831</v>
      </c>
      <c r="D138" s="255" t="s">
        <v>17</v>
      </c>
      <c r="E138" s="255">
        <v>38</v>
      </c>
      <c r="F138" s="255" t="s">
        <v>18</v>
      </c>
      <c r="G138" s="255">
        <v>840</v>
      </c>
      <c r="H138" s="106" t="s">
        <v>17</v>
      </c>
      <c r="I138" s="213" t="s">
        <v>643</v>
      </c>
      <c r="J138" s="213" t="s">
        <v>18</v>
      </c>
      <c r="K138" s="213">
        <v>750</v>
      </c>
      <c r="L138" s="106" t="s">
        <v>496</v>
      </c>
      <c r="M138" s="231"/>
      <c r="N138" s="231">
        <v>132</v>
      </c>
      <c r="O138" s="106" t="s">
        <v>27</v>
      </c>
      <c r="P138" s="268">
        <v>3</v>
      </c>
      <c r="Q138" s="268">
        <v>2</v>
      </c>
      <c r="R138" s="106" t="s">
        <v>30</v>
      </c>
      <c r="S138" s="231"/>
      <c r="T138" s="231">
        <v>132</v>
      </c>
      <c r="U138" s="106" t="s">
        <v>27</v>
      </c>
      <c r="V138" s="268">
        <v>3</v>
      </c>
      <c r="W138" s="268">
        <v>2</v>
      </c>
      <c r="X138" s="106" t="s">
        <v>30</v>
      </c>
      <c r="Y138" s="212" t="s">
        <v>813</v>
      </c>
      <c r="Z138" s="146" t="s">
        <v>968</v>
      </c>
    </row>
    <row r="139" spans="1:29" s="291" customFormat="1" ht="20.100000000000001" customHeight="1">
      <c r="A139" s="222">
        <v>61</v>
      </c>
      <c r="B139" s="108">
        <v>225</v>
      </c>
      <c r="C139" s="212" t="s">
        <v>838</v>
      </c>
      <c r="D139" s="255" t="s">
        <v>17</v>
      </c>
      <c r="E139" s="255">
        <v>40</v>
      </c>
      <c r="F139" s="255" t="s">
        <v>18</v>
      </c>
      <c r="G139" s="255">
        <v>131</v>
      </c>
      <c r="H139" s="106" t="s">
        <v>17</v>
      </c>
      <c r="I139" s="213" t="s">
        <v>502</v>
      </c>
      <c r="J139" s="213" t="s">
        <v>18</v>
      </c>
      <c r="K139" s="213" t="s">
        <v>704</v>
      </c>
      <c r="L139" s="106" t="s">
        <v>488</v>
      </c>
      <c r="M139" s="231">
        <v>868</v>
      </c>
      <c r="N139" s="231"/>
      <c r="O139" s="106" t="s">
        <v>27</v>
      </c>
      <c r="P139" s="268">
        <v>5</v>
      </c>
      <c r="Q139" s="268">
        <v>3</v>
      </c>
      <c r="R139" s="106" t="s">
        <v>30</v>
      </c>
      <c r="S139" s="231">
        <v>868</v>
      </c>
      <c r="T139" s="231"/>
      <c r="U139" s="106" t="s">
        <v>27</v>
      </c>
      <c r="V139" s="268">
        <v>5</v>
      </c>
      <c r="W139" s="268">
        <v>3</v>
      </c>
      <c r="X139" s="106" t="s">
        <v>30</v>
      </c>
      <c r="Y139" s="212" t="s">
        <v>835</v>
      </c>
      <c r="Z139" s="146" t="s">
        <v>968</v>
      </c>
      <c r="AC139" s="194"/>
    </row>
    <row r="140" spans="1:29" ht="20.100000000000001" customHeight="1">
      <c r="A140" s="222">
        <v>62</v>
      </c>
      <c r="B140" s="284">
        <v>228</v>
      </c>
      <c r="C140" s="214" t="s">
        <v>841</v>
      </c>
      <c r="D140" s="256" t="s">
        <v>17</v>
      </c>
      <c r="E140" s="256">
        <v>40</v>
      </c>
      <c r="F140" s="256" t="s">
        <v>18</v>
      </c>
      <c r="G140" s="256">
        <v>636</v>
      </c>
      <c r="H140" s="85" t="s">
        <v>17</v>
      </c>
      <c r="I140" s="215" t="s">
        <v>502</v>
      </c>
      <c r="J140" s="215" t="s">
        <v>18</v>
      </c>
      <c r="K140" s="215">
        <v>594</v>
      </c>
      <c r="L140" s="85" t="s">
        <v>496</v>
      </c>
      <c r="M140" s="226"/>
      <c r="N140" s="226">
        <v>539</v>
      </c>
      <c r="O140" s="85" t="s">
        <v>27</v>
      </c>
      <c r="P140" s="266">
        <v>5.5</v>
      </c>
      <c r="Q140" s="266">
        <v>3.5</v>
      </c>
      <c r="R140" s="85" t="s">
        <v>30</v>
      </c>
      <c r="S140" s="226"/>
      <c r="T140" s="226">
        <v>539</v>
      </c>
      <c r="U140" s="85" t="s">
        <v>27</v>
      </c>
      <c r="V140" s="266">
        <v>5.5</v>
      </c>
      <c r="W140" s="266">
        <v>3.5</v>
      </c>
      <c r="X140" s="85" t="s">
        <v>30</v>
      </c>
      <c r="Y140" s="214" t="s">
        <v>835</v>
      </c>
      <c r="Z140" s="147" t="s">
        <v>967</v>
      </c>
    </row>
    <row r="141" spans="1:29" ht="20.100000000000001" customHeight="1">
      <c r="A141" s="222">
        <v>63</v>
      </c>
      <c r="B141" s="284">
        <v>235</v>
      </c>
      <c r="C141" s="214" t="s">
        <v>849</v>
      </c>
      <c r="D141" s="256" t="s">
        <v>17</v>
      </c>
      <c r="E141" s="256">
        <v>42</v>
      </c>
      <c r="F141" s="256" t="s">
        <v>18</v>
      </c>
      <c r="G141" s="256">
        <v>738</v>
      </c>
      <c r="H141" s="85" t="s">
        <v>17</v>
      </c>
      <c r="I141" s="215" t="s">
        <v>542</v>
      </c>
      <c r="J141" s="215" t="s">
        <v>18</v>
      </c>
      <c r="K141" s="215">
        <v>680</v>
      </c>
      <c r="L141" s="85" t="s">
        <v>488</v>
      </c>
      <c r="M141" s="226">
        <v>453</v>
      </c>
      <c r="N141" s="226"/>
      <c r="O141" s="85" t="s">
        <v>27</v>
      </c>
      <c r="P141" s="266">
        <v>10</v>
      </c>
      <c r="Q141" s="266">
        <v>5.5</v>
      </c>
      <c r="R141" s="85" t="s">
        <v>30</v>
      </c>
      <c r="S141" s="226">
        <v>453</v>
      </c>
      <c r="T141" s="226"/>
      <c r="U141" s="85" t="s">
        <v>27</v>
      </c>
      <c r="V141" s="266">
        <v>10</v>
      </c>
      <c r="W141" s="266">
        <v>5.5</v>
      </c>
      <c r="X141" s="85" t="s">
        <v>30</v>
      </c>
      <c r="Y141" s="214" t="s">
        <v>835</v>
      </c>
      <c r="Z141" s="147" t="s">
        <v>967</v>
      </c>
    </row>
    <row r="142" spans="1:29" ht="20.100000000000001" customHeight="1">
      <c r="A142" s="245"/>
      <c r="B142" s="245"/>
      <c r="C142" s="271" t="s">
        <v>875</v>
      </c>
      <c r="D142" s="240"/>
      <c r="E142" s="240"/>
      <c r="F142" s="240"/>
      <c r="G142" s="240"/>
      <c r="H142" s="240"/>
      <c r="I142" s="240"/>
      <c r="J142" s="240"/>
      <c r="K142" s="240"/>
      <c r="L142" s="240"/>
      <c r="M142" s="240"/>
      <c r="N142" s="240"/>
      <c r="O142" s="240"/>
      <c r="P142" s="240"/>
      <c r="Q142" s="240"/>
      <c r="R142" s="240"/>
      <c r="S142" s="240"/>
      <c r="T142" s="240"/>
      <c r="U142" s="240"/>
      <c r="V142" s="240"/>
      <c r="W142" s="240"/>
      <c r="X142" s="240"/>
      <c r="Y142" s="272"/>
      <c r="Z142" s="273"/>
      <c r="AA142" s="271" t="s">
        <v>875</v>
      </c>
      <c r="AC142" s="273"/>
    </row>
    <row r="143" spans="1:29" s="291" customFormat="1" ht="20.100000000000001" customHeight="1">
      <c r="A143" s="233">
        <v>1</v>
      </c>
      <c r="B143" s="302"/>
      <c r="C143" s="303" t="s">
        <v>933</v>
      </c>
      <c r="D143" s="201" t="s">
        <v>17</v>
      </c>
      <c r="E143" s="106">
        <v>31</v>
      </c>
      <c r="F143" s="201" t="s">
        <v>18</v>
      </c>
      <c r="G143" s="106">
        <v>730</v>
      </c>
      <c r="H143" s="106"/>
      <c r="I143" s="106"/>
      <c r="J143" s="106"/>
      <c r="K143" s="106"/>
      <c r="L143" s="304" t="s">
        <v>488</v>
      </c>
      <c r="M143" s="305"/>
      <c r="N143" s="306"/>
      <c r="O143" s="212" t="s">
        <v>27</v>
      </c>
      <c r="P143" s="302"/>
      <c r="Q143" s="302"/>
      <c r="R143" s="307"/>
      <c r="S143" s="305">
        <v>85</v>
      </c>
      <c r="T143" s="306"/>
      <c r="U143" s="308"/>
      <c r="V143" s="302"/>
      <c r="W143" s="302"/>
      <c r="X143" s="307"/>
      <c r="Y143" s="303" t="s">
        <v>401</v>
      </c>
      <c r="Z143" s="146" t="s">
        <v>968</v>
      </c>
      <c r="AC143" s="194"/>
    </row>
    <row r="144" spans="1:29" s="291" customFormat="1" ht="20.100000000000001" customHeight="1">
      <c r="A144" s="233">
        <v>2</v>
      </c>
      <c r="B144" s="108">
        <v>512</v>
      </c>
      <c r="C144" s="212" t="s">
        <v>46</v>
      </c>
      <c r="D144" s="106" t="s">
        <v>17</v>
      </c>
      <c r="E144" s="106">
        <v>31</v>
      </c>
      <c r="F144" s="201" t="s">
        <v>18</v>
      </c>
      <c r="G144" s="106">
        <v>730</v>
      </c>
      <c r="H144" s="106"/>
      <c r="I144" s="106"/>
      <c r="J144" s="106"/>
      <c r="K144" s="106"/>
      <c r="L144" s="201" t="s">
        <v>496</v>
      </c>
      <c r="M144" s="231"/>
      <c r="N144" s="309" t="s">
        <v>889</v>
      </c>
      <c r="O144" s="212" t="s">
        <v>27</v>
      </c>
      <c r="P144" s="108">
        <v>3.5</v>
      </c>
      <c r="Q144" s="108">
        <v>3.5</v>
      </c>
      <c r="R144" s="106" t="s">
        <v>30</v>
      </c>
      <c r="S144" s="231"/>
      <c r="T144" s="309" t="s">
        <v>889</v>
      </c>
      <c r="U144" s="212" t="s">
        <v>27</v>
      </c>
      <c r="V144" s="108">
        <v>3.5</v>
      </c>
      <c r="W144" s="108">
        <v>3.5</v>
      </c>
      <c r="X144" s="106" t="s">
        <v>30</v>
      </c>
      <c r="Y144" s="216" t="s">
        <v>401</v>
      </c>
      <c r="Z144" s="146" t="s">
        <v>968</v>
      </c>
      <c r="AC144" s="194"/>
    </row>
    <row r="145" spans="1:29" s="291" customFormat="1" ht="20.100000000000001" customHeight="1">
      <c r="A145" s="233">
        <v>3</v>
      </c>
      <c r="B145" s="108"/>
      <c r="C145" s="216" t="s">
        <v>933</v>
      </c>
      <c r="D145" s="310" t="s">
        <v>17</v>
      </c>
      <c r="E145" s="310">
        <v>33</v>
      </c>
      <c r="F145" s="310" t="s">
        <v>18</v>
      </c>
      <c r="G145" s="311" t="s">
        <v>497</v>
      </c>
      <c r="H145" s="106"/>
      <c r="I145" s="106"/>
      <c r="J145" s="106"/>
      <c r="K145" s="106"/>
      <c r="L145" s="201"/>
      <c r="M145" s="231"/>
      <c r="N145" s="231"/>
      <c r="O145" s="212"/>
      <c r="P145" s="108"/>
      <c r="Q145" s="108"/>
      <c r="R145" s="106"/>
      <c r="S145" s="231">
        <v>518</v>
      </c>
      <c r="T145" s="231"/>
      <c r="U145" s="212"/>
      <c r="V145" s="108"/>
      <c r="W145" s="108"/>
      <c r="X145" s="106"/>
      <c r="Y145" s="216" t="s">
        <v>401</v>
      </c>
      <c r="Z145" s="146" t="s">
        <v>968</v>
      </c>
      <c r="AC145" s="194"/>
    </row>
    <row r="146" spans="1:29" ht="20.100000000000001" customHeight="1">
      <c r="A146" s="233">
        <v>4</v>
      </c>
      <c r="B146" s="284">
        <v>506</v>
      </c>
      <c r="C146" s="214" t="s">
        <v>269</v>
      </c>
      <c r="D146" s="160" t="s">
        <v>17</v>
      </c>
      <c r="E146" s="85">
        <v>33</v>
      </c>
      <c r="F146" s="160" t="s">
        <v>18</v>
      </c>
      <c r="G146" s="85">
        <v>295</v>
      </c>
      <c r="H146" s="160" t="s">
        <v>17</v>
      </c>
      <c r="I146" s="85">
        <v>33</v>
      </c>
      <c r="J146" s="160" t="s">
        <v>18</v>
      </c>
      <c r="K146" s="85">
        <v>295</v>
      </c>
      <c r="L146" s="160" t="s">
        <v>488</v>
      </c>
      <c r="M146" s="226">
        <v>748</v>
      </c>
      <c r="N146" s="226"/>
      <c r="O146" s="214" t="s">
        <v>27</v>
      </c>
      <c r="P146" s="284">
        <v>7.5</v>
      </c>
      <c r="Q146" s="284">
        <v>5.5</v>
      </c>
      <c r="R146" s="85" t="s">
        <v>30</v>
      </c>
      <c r="S146" s="226">
        <v>230</v>
      </c>
      <c r="T146" s="226"/>
      <c r="U146" s="214" t="s">
        <v>27</v>
      </c>
      <c r="V146" s="284">
        <v>7.5</v>
      </c>
      <c r="W146" s="284">
        <v>5.5</v>
      </c>
      <c r="X146" s="85" t="s">
        <v>30</v>
      </c>
      <c r="Y146" s="209" t="s">
        <v>401</v>
      </c>
      <c r="Z146" s="147" t="s">
        <v>967</v>
      </c>
    </row>
    <row r="147" spans="1:29" s="291" customFormat="1" ht="20.100000000000001" customHeight="1">
      <c r="A147" s="233">
        <v>5</v>
      </c>
      <c r="B147" s="108">
        <v>506</v>
      </c>
      <c r="C147" s="212" t="s">
        <v>46</v>
      </c>
      <c r="D147" s="201" t="s">
        <v>17</v>
      </c>
      <c r="E147" s="106">
        <v>33</v>
      </c>
      <c r="F147" s="201" t="s">
        <v>18</v>
      </c>
      <c r="G147" s="106">
        <v>295</v>
      </c>
      <c r="H147" s="106"/>
      <c r="I147" s="106"/>
      <c r="J147" s="106"/>
      <c r="K147" s="106"/>
      <c r="L147" s="201" t="s">
        <v>496</v>
      </c>
      <c r="M147" s="231"/>
      <c r="N147" s="231">
        <v>108</v>
      </c>
      <c r="O147" s="212" t="s">
        <v>27</v>
      </c>
      <c r="P147" s="108">
        <v>0.5</v>
      </c>
      <c r="Q147" s="108">
        <v>0.5</v>
      </c>
      <c r="R147" s="106" t="s">
        <v>26</v>
      </c>
      <c r="S147" s="231"/>
      <c r="T147" s="231">
        <v>108</v>
      </c>
      <c r="U147" s="212" t="s">
        <v>27</v>
      </c>
      <c r="V147" s="108">
        <v>0.5</v>
      </c>
      <c r="W147" s="108">
        <v>0.5</v>
      </c>
      <c r="X147" s="106" t="s">
        <v>26</v>
      </c>
      <c r="Y147" s="216" t="s">
        <v>401</v>
      </c>
      <c r="Z147" s="146" t="s">
        <v>968</v>
      </c>
      <c r="AC147" s="194"/>
    </row>
    <row r="148" spans="1:29" s="291" customFormat="1" ht="20.100000000000001" customHeight="1">
      <c r="A148" s="233">
        <v>6</v>
      </c>
      <c r="B148" s="108">
        <v>502</v>
      </c>
      <c r="C148" s="212" t="s">
        <v>46</v>
      </c>
      <c r="D148" s="106" t="s">
        <v>17</v>
      </c>
      <c r="E148" s="201">
        <v>34</v>
      </c>
      <c r="F148" s="201" t="s">
        <v>18</v>
      </c>
      <c r="G148" s="201">
        <v>342</v>
      </c>
      <c r="H148" s="106"/>
      <c r="I148" s="106"/>
      <c r="J148" s="106"/>
      <c r="K148" s="106"/>
      <c r="L148" s="201" t="s">
        <v>496</v>
      </c>
      <c r="M148" s="231"/>
      <c r="N148" s="231">
        <v>389</v>
      </c>
      <c r="O148" s="212" t="s">
        <v>27</v>
      </c>
      <c r="P148" s="108">
        <v>1.5</v>
      </c>
      <c r="Q148" s="108">
        <v>1.5</v>
      </c>
      <c r="R148" s="106" t="s">
        <v>26</v>
      </c>
      <c r="S148" s="231"/>
      <c r="T148" s="231">
        <v>389</v>
      </c>
      <c r="U148" s="212" t="s">
        <v>27</v>
      </c>
      <c r="V148" s="108">
        <v>1.5</v>
      </c>
      <c r="W148" s="108">
        <v>1.5</v>
      </c>
      <c r="X148" s="106" t="s">
        <v>26</v>
      </c>
      <c r="Y148" s="216" t="s">
        <v>401</v>
      </c>
      <c r="Z148" s="146" t="s">
        <v>968</v>
      </c>
      <c r="AC148" s="194"/>
    </row>
    <row r="149" spans="1:29" s="291" customFormat="1" ht="20.100000000000001" customHeight="1">
      <c r="A149" s="233">
        <v>7</v>
      </c>
      <c r="B149" s="108">
        <v>502</v>
      </c>
      <c r="C149" s="212" t="s">
        <v>46</v>
      </c>
      <c r="D149" s="106" t="s">
        <v>17</v>
      </c>
      <c r="E149" s="201">
        <v>34</v>
      </c>
      <c r="F149" s="201" t="s">
        <v>18</v>
      </c>
      <c r="G149" s="201">
        <v>342</v>
      </c>
      <c r="H149" s="106"/>
      <c r="I149" s="106"/>
      <c r="J149" s="106"/>
      <c r="K149" s="106"/>
      <c r="L149" s="201" t="s">
        <v>488</v>
      </c>
      <c r="M149" s="231">
        <v>389</v>
      </c>
      <c r="N149" s="231"/>
      <c r="O149" s="212" t="s">
        <v>27</v>
      </c>
      <c r="P149" s="108">
        <v>1.5</v>
      </c>
      <c r="Q149" s="108">
        <v>1.5</v>
      </c>
      <c r="R149" s="106" t="s">
        <v>26</v>
      </c>
      <c r="S149" s="231">
        <v>389</v>
      </c>
      <c r="T149" s="231"/>
      <c r="U149" s="212" t="s">
        <v>27</v>
      </c>
      <c r="V149" s="108">
        <v>1.5</v>
      </c>
      <c r="W149" s="108">
        <v>1.5</v>
      </c>
      <c r="X149" s="106" t="s">
        <v>26</v>
      </c>
      <c r="Y149" s="216" t="s">
        <v>401</v>
      </c>
      <c r="Z149" s="146" t="s">
        <v>968</v>
      </c>
      <c r="AC149" s="194"/>
    </row>
    <row r="150" spans="1:29" s="291" customFormat="1" ht="20.100000000000001" customHeight="1">
      <c r="A150" s="233">
        <v>8</v>
      </c>
      <c r="B150" s="108"/>
      <c r="C150" s="216" t="s">
        <v>933</v>
      </c>
      <c r="D150" s="201" t="s">
        <v>17</v>
      </c>
      <c r="E150" s="201">
        <v>34</v>
      </c>
      <c r="F150" s="201" t="s">
        <v>18</v>
      </c>
      <c r="G150" s="201">
        <v>870</v>
      </c>
      <c r="H150" s="106"/>
      <c r="I150" s="106"/>
      <c r="J150" s="106"/>
      <c r="K150" s="106"/>
      <c r="L150" s="201" t="s">
        <v>496</v>
      </c>
      <c r="M150" s="231"/>
      <c r="N150" s="231"/>
      <c r="O150" s="212" t="s">
        <v>27</v>
      </c>
      <c r="P150" s="108"/>
      <c r="Q150" s="108"/>
      <c r="R150" s="106"/>
      <c r="S150" s="231"/>
      <c r="T150" s="231">
        <v>24</v>
      </c>
      <c r="U150" s="212"/>
      <c r="V150" s="108"/>
      <c r="W150" s="108"/>
      <c r="X150" s="106"/>
      <c r="Y150" s="216" t="s">
        <v>402</v>
      </c>
      <c r="Z150" s="146" t="s">
        <v>968</v>
      </c>
      <c r="AC150" s="194"/>
    </row>
    <row r="151" spans="1:29" s="291" customFormat="1" ht="20.100000000000001" customHeight="1">
      <c r="A151" s="233">
        <v>9</v>
      </c>
      <c r="B151" s="108"/>
      <c r="C151" s="216" t="s">
        <v>260</v>
      </c>
      <c r="D151" s="201" t="s">
        <v>17</v>
      </c>
      <c r="E151" s="201">
        <v>34</v>
      </c>
      <c r="F151" s="201" t="s">
        <v>18</v>
      </c>
      <c r="G151" s="201">
        <v>870</v>
      </c>
      <c r="H151" s="106"/>
      <c r="I151" s="106"/>
      <c r="J151" s="106"/>
      <c r="K151" s="106"/>
      <c r="L151" s="201" t="s">
        <v>488</v>
      </c>
      <c r="M151" s="231"/>
      <c r="N151" s="231"/>
      <c r="O151" s="212" t="s">
        <v>27</v>
      </c>
      <c r="P151" s="108"/>
      <c r="Q151" s="108"/>
      <c r="R151" s="106"/>
      <c r="S151" s="231">
        <v>140</v>
      </c>
      <c r="T151" s="231"/>
      <c r="U151" s="212"/>
      <c r="V151" s="108"/>
      <c r="W151" s="108"/>
      <c r="X151" s="106"/>
      <c r="Y151" s="216" t="s">
        <v>402</v>
      </c>
      <c r="Z151" s="146" t="s">
        <v>968</v>
      </c>
      <c r="AC151" s="194"/>
    </row>
    <row r="152" spans="1:29" s="291" customFormat="1" ht="20.100000000000001" customHeight="1">
      <c r="A152" s="233">
        <v>10</v>
      </c>
      <c r="B152" s="108">
        <v>479</v>
      </c>
      <c r="C152" s="212" t="s">
        <v>87</v>
      </c>
      <c r="D152" s="201" t="s">
        <v>17</v>
      </c>
      <c r="E152" s="201">
        <v>36</v>
      </c>
      <c r="F152" s="201" t="s">
        <v>18</v>
      </c>
      <c r="G152" s="106">
        <v>749</v>
      </c>
      <c r="H152" s="106"/>
      <c r="I152" s="106"/>
      <c r="J152" s="106"/>
      <c r="K152" s="106"/>
      <c r="L152" s="201" t="s">
        <v>496</v>
      </c>
      <c r="M152" s="231"/>
      <c r="N152" s="231">
        <v>1202</v>
      </c>
      <c r="O152" s="212" t="s">
        <v>27</v>
      </c>
      <c r="P152" s="108">
        <v>5</v>
      </c>
      <c r="Q152" s="108">
        <v>2.5</v>
      </c>
      <c r="R152" s="106" t="s">
        <v>30</v>
      </c>
      <c r="S152" s="231"/>
      <c r="T152" s="231">
        <v>1202</v>
      </c>
      <c r="U152" s="212" t="s">
        <v>27</v>
      </c>
      <c r="V152" s="108">
        <v>5</v>
      </c>
      <c r="W152" s="108">
        <v>2.5</v>
      </c>
      <c r="X152" s="106" t="s">
        <v>30</v>
      </c>
      <c r="Y152" s="216" t="s">
        <v>403</v>
      </c>
      <c r="Z152" s="146" t="s">
        <v>968</v>
      </c>
      <c r="AC152" s="194"/>
    </row>
    <row r="153" spans="1:29" s="291" customFormat="1" ht="20.100000000000001" customHeight="1">
      <c r="A153" s="233">
        <v>11</v>
      </c>
      <c r="B153" s="108">
        <v>479</v>
      </c>
      <c r="C153" s="212" t="s">
        <v>87</v>
      </c>
      <c r="D153" s="201" t="s">
        <v>17</v>
      </c>
      <c r="E153" s="201">
        <v>36</v>
      </c>
      <c r="F153" s="201" t="s">
        <v>18</v>
      </c>
      <c r="G153" s="106">
        <v>749</v>
      </c>
      <c r="H153" s="106"/>
      <c r="I153" s="106"/>
      <c r="J153" s="106"/>
      <c r="K153" s="106"/>
      <c r="L153" s="201" t="s">
        <v>488</v>
      </c>
      <c r="M153" s="231">
        <v>209</v>
      </c>
      <c r="N153" s="231"/>
      <c r="O153" s="212" t="s">
        <v>27</v>
      </c>
      <c r="P153" s="108">
        <v>5</v>
      </c>
      <c r="Q153" s="108">
        <v>2.5</v>
      </c>
      <c r="R153" s="106" t="s">
        <v>30</v>
      </c>
      <c r="S153" s="231">
        <v>209</v>
      </c>
      <c r="T153" s="231"/>
      <c r="U153" s="212" t="s">
        <v>27</v>
      </c>
      <c r="V153" s="108">
        <v>5</v>
      </c>
      <c r="W153" s="108">
        <v>2.5</v>
      </c>
      <c r="X153" s="106" t="s">
        <v>30</v>
      </c>
      <c r="Y153" s="216" t="s">
        <v>403</v>
      </c>
      <c r="Z153" s="146" t="s">
        <v>968</v>
      </c>
      <c r="AC153" s="194"/>
    </row>
    <row r="154" spans="1:29" s="291" customFormat="1" ht="20.100000000000001" customHeight="1">
      <c r="A154" s="233">
        <v>12</v>
      </c>
      <c r="B154" s="108"/>
      <c r="C154" s="216" t="s">
        <v>933</v>
      </c>
      <c r="D154" s="201" t="s">
        <v>17</v>
      </c>
      <c r="E154" s="201">
        <v>38</v>
      </c>
      <c r="F154" s="201" t="s">
        <v>18</v>
      </c>
      <c r="G154" s="201">
        <v>739</v>
      </c>
      <c r="H154" s="106"/>
      <c r="I154" s="106"/>
      <c r="J154" s="106"/>
      <c r="K154" s="106"/>
      <c r="L154" s="201" t="s">
        <v>496</v>
      </c>
      <c r="M154" s="231"/>
      <c r="N154" s="231"/>
      <c r="O154" s="216" t="s">
        <v>27</v>
      </c>
      <c r="P154" s="108"/>
      <c r="Q154" s="108"/>
      <c r="R154" s="106"/>
      <c r="S154" s="231"/>
      <c r="T154" s="231">
        <v>123</v>
      </c>
      <c r="U154" s="212"/>
      <c r="V154" s="108"/>
      <c r="W154" s="108"/>
      <c r="X154" s="106"/>
      <c r="Y154" s="216" t="s">
        <v>403</v>
      </c>
      <c r="Z154" s="146" t="s">
        <v>968</v>
      </c>
      <c r="AC154" s="194"/>
    </row>
    <row r="155" spans="1:29" s="291" customFormat="1" ht="20.100000000000001" customHeight="1">
      <c r="A155" s="233">
        <v>13</v>
      </c>
      <c r="B155" s="108">
        <v>472</v>
      </c>
      <c r="C155" s="212" t="s">
        <v>249</v>
      </c>
      <c r="D155" s="201" t="s">
        <v>17</v>
      </c>
      <c r="E155" s="201">
        <v>38</v>
      </c>
      <c r="F155" s="201" t="s">
        <v>18</v>
      </c>
      <c r="G155" s="201">
        <v>739</v>
      </c>
      <c r="H155" s="106"/>
      <c r="I155" s="106"/>
      <c r="J155" s="106"/>
      <c r="K155" s="106"/>
      <c r="L155" s="201" t="s">
        <v>488</v>
      </c>
      <c r="M155" s="231">
        <v>1566</v>
      </c>
      <c r="N155" s="231"/>
      <c r="O155" s="212" t="s">
        <v>27</v>
      </c>
      <c r="P155" s="108">
        <v>3</v>
      </c>
      <c r="Q155" s="108">
        <v>2</v>
      </c>
      <c r="R155" s="106" t="s">
        <v>26</v>
      </c>
      <c r="S155" s="231">
        <v>1566</v>
      </c>
      <c r="T155" s="231"/>
      <c r="U155" s="212" t="s">
        <v>27</v>
      </c>
      <c r="V155" s="108">
        <v>3</v>
      </c>
      <c r="W155" s="108">
        <v>2</v>
      </c>
      <c r="X155" s="106" t="s">
        <v>26</v>
      </c>
      <c r="Y155" s="216" t="s">
        <v>403</v>
      </c>
      <c r="Z155" s="146" t="s">
        <v>968</v>
      </c>
      <c r="AC155" s="194"/>
    </row>
    <row r="156" spans="1:29" s="291" customFormat="1" ht="20.100000000000001" customHeight="1">
      <c r="A156" s="233">
        <v>14</v>
      </c>
      <c r="B156" s="108">
        <v>463</v>
      </c>
      <c r="C156" s="212" t="s">
        <v>240</v>
      </c>
      <c r="D156" s="201" t="s">
        <v>17</v>
      </c>
      <c r="E156" s="201">
        <v>40</v>
      </c>
      <c r="F156" s="201" t="s">
        <v>18</v>
      </c>
      <c r="G156" s="201">
        <v>152</v>
      </c>
      <c r="H156" s="106"/>
      <c r="I156" s="106"/>
      <c r="J156" s="106"/>
      <c r="K156" s="106"/>
      <c r="L156" s="201" t="s">
        <v>496</v>
      </c>
      <c r="M156" s="231"/>
      <c r="N156" s="231">
        <v>70</v>
      </c>
      <c r="O156" s="212" t="s">
        <v>27</v>
      </c>
      <c r="P156" s="108">
        <v>9</v>
      </c>
      <c r="Q156" s="108">
        <v>7</v>
      </c>
      <c r="R156" s="106" t="s">
        <v>48</v>
      </c>
      <c r="S156" s="231"/>
      <c r="T156" s="231">
        <v>70</v>
      </c>
      <c r="U156" s="212" t="s">
        <v>27</v>
      </c>
      <c r="V156" s="108">
        <v>9</v>
      </c>
      <c r="W156" s="108">
        <v>7</v>
      </c>
      <c r="X156" s="106" t="s">
        <v>48</v>
      </c>
      <c r="Y156" s="216" t="s">
        <v>404</v>
      </c>
      <c r="Z156" s="146" t="s">
        <v>968</v>
      </c>
      <c r="AC156" s="194"/>
    </row>
    <row r="157" spans="1:29" s="291" customFormat="1" ht="20.100000000000001" customHeight="1">
      <c r="A157" s="233">
        <v>15</v>
      </c>
      <c r="B157" s="108">
        <v>463</v>
      </c>
      <c r="C157" s="212" t="s">
        <v>240</v>
      </c>
      <c r="D157" s="201" t="s">
        <v>17</v>
      </c>
      <c r="E157" s="201">
        <v>40</v>
      </c>
      <c r="F157" s="201" t="s">
        <v>18</v>
      </c>
      <c r="G157" s="201">
        <v>152</v>
      </c>
      <c r="H157" s="106"/>
      <c r="I157" s="106"/>
      <c r="J157" s="106"/>
      <c r="K157" s="106"/>
      <c r="L157" s="201" t="s">
        <v>488</v>
      </c>
      <c r="M157" s="231">
        <v>452</v>
      </c>
      <c r="N157" s="231"/>
      <c r="O157" s="212" t="s">
        <v>27</v>
      </c>
      <c r="P157" s="108">
        <v>9</v>
      </c>
      <c r="Q157" s="108">
        <v>7</v>
      </c>
      <c r="R157" s="106" t="s">
        <v>30</v>
      </c>
      <c r="S157" s="231">
        <v>452</v>
      </c>
      <c r="T157" s="231"/>
      <c r="U157" s="212" t="s">
        <v>27</v>
      </c>
      <c r="V157" s="108">
        <v>9</v>
      </c>
      <c r="W157" s="108">
        <v>7</v>
      </c>
      <c r="X157" s="106" t="s">
        <v>30</v>
      </c>
      <c r="Y157" s="216" t="s">
        <v>404</v>
      </c>
      <c r="Z157" s="146" t="s">
        <v>968</v>
      </c>
      <c r="AC157" s="194"/>
    </row>
    <row r="158" spans="1:29" s="291" customFormat="1" ht="20.100000000000001" customHeight="1">
      <c r="A158" s="233">
        <v>16</v>
      </c>
      <c r="B158" s="108"/>
      <c r="C158" s="216" t="s">
        <v>933</v>
      </c>
      <c r="D158" s="201" t="s">
        <v>17</v>
      </c>
      <c r="E158" s="201">
        <v>41</v>
      </c>
      <c r="F158" s="201" t="s">
        <v>18</v>
      </c>
      <c r="G158" s="201">
        <v>100</v>
      </c>
      <c r="H158" s="106"/>
      <c r="I158" s="106"/>
      <c r="J158" s="106"/>
      <c r="K158" s="106"/>
      <c r="L158" s="201" t="s">
        <v>496</v>
      </c>
      <c r="M158" s="231"/>
      <c r="N158" s="231"/>
      <c r="O158" s="212" t="s">
        <v>27</v>
      </c>
      <c r="P158" s="108"/>
      <c r="Q158" s="108"/>
      <c r="R158" s="106"/>
      <c r="S158" s="231"/>
      <c r="T158" s="231">
        <v>320</v>
      </c>
      <c r="U158" s="212"/>
      <c r="V158" s="108"/>
      <c r="W158" s="108"/>
      <c r="X158" s="106"/>
      <c r="Y158" s="216" t="s">
        <v>476</v>
      </c>
      <c r="Z158" s="146" t="s">
        <v>968</v>
      </c>
      <c r="AC158" s="194"/>
    </row>
    <row r="159" spans="1:29" ht="20.100000000000001" customHeight="1">
      <c r="A159" s="233">
        <v>17</v>
      </c>
      <c r="B159" s="284">
        <v>456</v>
      </c>
      <c r="C159" s="209" t="s">
        <v>453</v>
      </c>
      <c r="D159" s="160" t="s">
        <v>17</v>
      </c>
      <c r="E159" s="85">
        <v>41</v>
      </c>
      <c r="F159" s="160" t="s">
        <v>18</v>
      </c>
      <c r="G159" s="85">
        <v>100</v>
      </c>
      <c r="H159" s="160" t="s">
        <v>17</v>
      </c>
      <c r="I159" s="85">
        <v>40</v>
      </c>
      <c r="J159" s="160" t="s">
        <v>18</v>
      </c>
      <c r="K159" s="85">
        <v>922</v>
      </c>
      <c r="L159" s="160" t="s">
        <v>488</v>
      </c>
      <c r="M159" s="226">
        <v>267</v>
      </c>
      <c r="N159" s="226"/>
      <c r="O159" s="214" t="s">
        <v>27</v>
      </c>
      <c r="P159" s="284">
        <v>5</v>
      </c>
      <c r="Q159" s="284">
        <v>3.5</v>
      </c>
      <c r="R159" s="85" t="s">
        <v>30</v>
      </c>
      <c r="S159" s="226">
        <v>267</v>
      </c>
      <c r="T159" s="226"/>
      <c r="U159" s="214" t="s">
        <v>27</v>
      </c>
      <c r="V159" s="284">
        <v>5</v>
      </c>
      <c r="W159" s="284">
        <v>3.5</v>
      </c>
      <c r="X159" s="85" t="s">
        <v>30</v>
      </c>
      <c r="Y159" s="209" t="s">
        <v>476</v>
      </c>
      <c r="Z159" s="147" t="s">
        <v>967</v>
      </c>
    </row>
    <row r="160" spans="1:29" ht="20.100000000000001" customHeight="1">
      <c r="A160" s="233">
        <v>18</v>
      </c>
      <c r="B160" s="108">
        <v>450</v>
      </c>
      <c r="C160" s="212" t="s">
        <v>231</v>
      </c>
      <c r="D160" s="201" t="s">
        <v>17</v>
      </c>
      <c r="E160" s="106">
        <v>41</v>
      </c>
      <c r="F160" s="201" t="s">
        <v>18</v>
      </c>
      <c r="G160" s="106">
        <v>475</v>
      </c>
      <c r="H160" s="201" t="s">
        <v>17</v>
      </c>
      <c r="I160" s="106">
        <v>41</v>
      </c>
      <c r="J160" s="201" t="s">
        <v>18</v>
      </c>
      <c r="K160" s="106">
        <v>180</v>
      </c>
      <c r="L160" s="201" t="s">
        <v>488</v>
      </c>
      <c r="M160" s="231">
        <v>241</v>
      </c>
      <c r="N160" s="231"/>
      <c r="O160" s="212" t="s">
        <v>27</v>
      </c>
      <c r="P160" s="108">
        <v>9</v>
      </c>
      <c r="Q160" s="108">
        <v>7</v>
      </c>
      <c r="R160" s="106" t="s">
        <v>30</v>
      </c>
      <c r="S160" s="231">
        <v>241</v>
      </c>
      <c r="T160" s="231"/>
      <c r="U160" s="212" t="s">
        <v>27</v>
      </c>
      <c r="V160" s="108">
        <v>9</v>
      </c>
      <c r="W160" s="108">
        <v>7</v>
      </c>
      <c r="X160" s="106" t="s">
        <v>30</v>
      </c>
      <c r="Y160" s="216" t="s">
        <v>476</v>
      </c>
      <c r="Z160" s="146" t="s">
        <v>968</v>
      </c>
    </row>
    <row r="161" spans="1:29" s="291" customFormat="1" ht="20.100000000000001" customHeight="1">
      <c r="A161" s="233">
        <v>19</v>
      </c>
      <c r="B161" s="108"/>
      <c r="C161" s="216" t="s">
        <v>933</v>
      </c>
      <c r="D161" s="201" t="s">
        <v>17</v>
      </c>
      <c r="E161" s="106">
        <v>43</v>
      </c>
      <c r="F161" s="201" t="s">
        <v>18</v>
      </c>
      <c r="G161" s="201">
        <v>170</v>
      </c>
      <c r="H161" s="106"/>
      <c r="I161" s="106"/>
      <c r="J161" s="106"/>
      <c r="K161" s="106"/>
      <c r="L161" s="201"/>
      <c r="M161" s="231"/>
      <c r="N161" s="231"/>
      <c r="O161" s="212"/>
      <c r="P161" s="108"/>
      <c r="Q161" s="108"/>
      <c r="R161" s="106"/>
      <c r="S161" s="231">
        <v>850</v>
      </c>
      <c r="T161" s="231"/>
      <c r="U161" s="212"/>
      <c r="V161" s="108"/>
      <c r="W161" s="108"/>
      <c r="X161" s="106"/>
      <c r="Y161" s="216" t="s">
        <v>405</v>
      </c>
      <c r="Z161" s="146" t="s">
        <v>968</v>
      </c>
      <c r="AC161" s="194"/>
    </row>
    <row r="162" spans="1:29" s="291" customFormat="1" ht="20.100000000000001" customHeight="1">
      <c r="A162" s="233">
        <v>20</v>
      </c>
      <c r="B162" s="108">
        <v>442</v>
      </c>
      <c r="C162" s="212" t="s">
        <v>227</v>
      </c>
      <c r="D162" s="201" t="s">
        <v>17</v>
      </c>
      <c r="E162" s="201">
        <v>43</v>
      </c>
      <c r="F162" s="201" t="s">
        <v>18</v>
      </c>
      <c r="G162" s="201">
        <v>170</v>
      </c>
      <c r="H162" s="106"/>
      <c r="I162" s="106"/>
      <c r="J162" s="106"/>
      <c r="K162" s="106"/>
      <c r="L162" s="201" t="s">
        <v>496</v>
      </c>
      <c r="M162" s="231"/>
      <c r="N162" s="231">
        <v>257</v>
      </c>
      <c r="O162" s="212" t="s">
        <v>27</v>
      </c>
      <c r="P162" s="108">
        <v>7</v>
      </c>
      <c r="Q162" s="108">
        <v>5</v>
      </c>
      <c r="R162" s="106" t="s">
        <v>30</v>
      </c>
      <c r="S162" s="231"/>
      <c r="T162" s="231">
        <v>257</v>
      </c>
      <c r="U162" s="212" t="s">
        <v>27</v>
      </c>
      <c r="V162" s="108">
        <v>7</v>
      </c>
      <c r="W162" s="108">
        <v>5</v>
      </c>
      <c r="X162" s="106" t="s">
        <v>30</v>
      </c>
      <c r="Y162" s="216" t="s">
        <v>405</v>
      </c>
      <c r="Z162" s="146" t="s">
        <v>968</v>
      </c>
      <c r="AC162" s="194"/>
    </row>
    <row r="163" spans="1:29" s="291" customFormat="1" ht="20.100000000000001" customHeight="1">
      <c r="A163" s="233">
        <v>21</v>
      </c>
      <c r="B163" s="108"/>
      <c r="C163" s="216" t="s">
        <v>933</v>
      </c>
      <c r="D163" s="201" t="s">
        <v>17</v>
      </c>
      <c r="E163" s="201">
        <v>44</v>
      </c>
      <c r="F163" s="201" t="s">
        <v>18</v>
      </c>
      <c r="G163" s="201">
        <v>500</v>
      </c>
      <c r="H163" s="106"/>
      <c r="I163" s="106"/>
      <c r="J163" s="106"/>
      <c r="K163" s="106"/>
      <c r="L163" s="201" t="s">
        <v>488</v>
      </c>
      <c r="M163" s="231"/>
      <c r="N163" s="231"/>
      <c r="O163" s="212" t="s">
        <v>27</v>
      </c>
      <c r="P163" s="108"/>
      <c r="Q163" s="108"/>
      <c r="R163" s="106"/>
      <c r="S163" s="231">
        <v>1330</v>
      </c>
      <c r="T163" s="231"/>
      <c r="U163" s="212"/>
      <c r="V163" s="108"/>
      <c r="W163" s="108"/>
      <c r="X163" s="106"/>
      <c r="Y163" s="216" t="s">
        <v>405</v>
      </c>
      <c r="Z163" s="146" t="s">
        <v>968</v>
      </c>
      <c r="AC163" s="194"/>
    </row>
    <row r="164" spans="1:29" s="291" customFormat="1" ht="20.100000000000001" customHeight="1">
      <c r="A164" s="233">
        <v>22</v>
      </c>
      <c r="B164" s="108">
        <v>433</v>
      </c>
      <c r="C164" s="212" t="s">
        <v>46</v>
      </c>
      <c r="D164" s="201" t="s">
        <v>17</v>
      </c>
      <c r="E164" s="201">
        <v>46</v>
      </c>
      <c r="F164" s="201" t="s">
        <v>18</v>
      </c>
      <c r="G164" s="217" t="s">
        <v>958</v>
      </c>
      <c r="H164" s="106"/>
      <c r="I164" s="106"/>
      <c r="J164" s="106"/>
      <c r="K164" s="106"/>
      <c r="L164" s="201" t="s">
        <v>496</v>
      </c>
      <c r="M164" s="231"/>
      <c r="N164" s="231">
        <v>130</v>
      </c>
      <c r="O164" s="212" t="s">
        <v>27</v>
      </c>
      <c r="P164" s="108">
        <v>1.5</v>
      </c>
      <c r="Q164" s="108">
        <v>1.5</v>
      </c>
      <c r="R164" s="106" t="s">
        <v>221</v>
      </c>
      <c r="S164" s="231"/>
      <c r="T164" s="231">
        <v>130</v>
      </c>
      <c r="U164" s="212" t="s">
        <v>27</v>
      </c>
      <c r="V164" s="108">
        <v>1.5</v>
      </c>
      <c r="W164" s="108">
        <v>1.5</v>
      </c>
      <c r="X164" s="106" t="s">
        <v>221</v>
      </c>
      <c r="Y164" s="216" t="s">
        <v>405</v>
      </c>
      <c r="Z164" s="146" t="s">
        <v>968</v>
      </c>
      <c r="AC164" s="194"/>
    </row>
    <row r="165" spans="1:29" s="291" customFormat="1" ht="20.100000000000001" customHeight="1">
      <c r="A165" s="233">
        <v>23</v>
      </c>
      <c r="B165" s="108">
        <v>433</v>
      </c>
      <c r="C165" s="212" t="s">
        <v>46</v>
      </c>
      <c r="D165" s="201" t="s">
        <v>17</v>
      </c>
      <c r="E165" s="201">
        <v>46</v>
      </c>
      <c r="F165" s="201" t="s">
        <v>18</v>
      </c>
      <c r="G165" s="217" t="s">
        <v>958</v>
      </c>
      <c r="H165" s="106"/>
      <c r="I165" s="106"/>
      <c r="J165" s="106"/>
      <c r="K165" s="106"/>
      <c r="L165" s="201" t="s">
        <v>488</v>
      </c>
      <c r="M165" s="231">
        <v>3699</v>
      </c>
      <c r="N165" s="231"/>
      <c r="O165" s="212" t="s">
        <v>27</v>
      </c>
      <c r="P165" s="108">
        <v>1.5</v>
      </c>
      <c r="Q165" s="108">
        <v>1.5</v>
      </c>
      <c r="R165" s="106" t="s">
        <v>48</v>
      </c>
      <c r="S165" s="231">
        <v>1519</v>
      </c>
      <c r="T165" s="231"/>
      <c r="U165" s="212" t="s">
        <v>27</v>
      </c>
      <c r="V165" s="108">
        <v>1.5</v>
      </c>
      <c r="W165" s="108">
        <v>1.5</v>
      </c>
      <c r="X165" s="106" t="s">
        <v>48</v>
      </c>
      <c r="Y165" s="216" t="s">
        <v>405</v>
      </c>
      <c r="Z165" s="146" t="s">
        <v>968</v>
      </c>
      <c r="AC165" s="194"/>
    </row>
    <row r="166" spans="1:29" s="291" customFormat="1" ht="20.100000000000001" customHeight="1">
      <c r="A166" s="233">
        <v>24</v>
      </c>
      <c r="B166" s="108">
        <v>425</v>
      </c>
      <c r="C166" s="212" t="s">
        <v>213</v>
      </c>
      <c r="D166" s="106" t="s">
        <v>17</v>
      </c>
      <c r="E166" s="201">
        <v>46</v>
      </c>
      <c r="F166" s="201" t="s">
        <v>18</v>
      </c>
      <c r="G166" s="201">
        <v>908</v>
      </c>
      <c r="H166" s="106"/>
      <c r="I166" s="106"/>
      <c r="J166" s="106"/>
      <c r="K166" s="106"/>
      <c r="L166" s="201" t="s">
        <v>496</v>
      </c>
      <c r="M166" s="231"/>
      <c r="N166" s="231">
        <v>641</v>
      </c>
      <c r="O166" s="212" t="s">
        <v>27</v>
      </c>
      <c r="P166" s="108">
        <v>3</v>
      </c>
      <c r="Q166" s="108">
        <v>2</v>
      </c>
      <c r="R166" s="106" t="s">
        <v>26</v>
      </c>
      <c r="S166" s="231"/>
      <c r="T166" s="231">
        <v>641</v>
      </c>
      <c r="U166" s="212" t="s">
        <v>27</v>
      </c>
      <c r="V166" s="108">
        <v>3</v>
      </c>
      <c r="W166" s="108">
        <v>2</v>
      </c>
      <c r="X166" s="106" t="s">
        <v>26</v>
      </c>
      <c r="Y166" s="216" t="s">
        <v>405</v>
      </c>
      <c r="Z166" s="146" t="s">
        <v>968</v>
      </c>
      <c r="AC166" s="194"/>
    </row>
    <row r="167" spans="1:29" s="291" customFormat="1" ht="20.100000000000001" customHeight="1">
      <c r="A167" s="233">
        <v>25</v>
      </c>
      <c r="B167" s="108">
        <v>419</v>
      </c>
      <c r="C167" s="212" t="s">
        <v>58</v>
      </c>
      <c r="D167" s="106" t="s">
        <v>17</v>
      </c>
      <c r="E167" s="201">
        <v>47</v>
      </c>
      <c r="F167" s="201" t="s">
        <v>18</v>
      </c>
      <c r="G167" s="201">
        <v>725</v>
      </c>
      <c r="H167" s="106"/>
      <c r="I167" s="106"/>
      <c r="J167" s="106"/>
      <c r="K167" s="106"/>
      <c r="L167" s="201" t="s">
        <v>496</v>
      </c>
      <c r="M167" s="231"/>
      <c r="N167" s="231">
        <v>77</v>
      </c>
      <c r="O167" s="212" t="s">
        <v>27</v>
      </c>
      <c r="P167" s="108">
        <v>9</v>
      </c>
      <c r="Q167" s="108">
        <v>7</v>
      </c>
      <c r="R167" s="106" t="s">
        <v>30</v>
      </c>
      <c r="S167" s="231"/>
      <c r="T167" s="231">
        <v>77</v>
      </c>
      <c r="U167" s="212" t="s">
        <v>27</v>
      </c>
      <c r="V167" s="108">
        <v>9</v>
      </c>
      <c r="W167" s="108">
        <v>7</v>
      </c>
      <c r="X167" s="106" t="s">
        <v>30</v>
      </c>
      <c r="Y167" s="216" t="s">
        <v>407</v>
      </c>
      <c r="Z167" s="146" t="s">
        <v>968</v>
      </c>
      <c r="AC167" s="194"/>
    </row>
    <row r="168" spans="1:29" s="276" customFormat="1" ht="20.100000000000001" customHeight="1">
      <c r="A168" s="233">
        <v>26</v>
      </c>
      <c r="B168" s="284">
        <v>415</v>
      </c>
      <c r="C168" s="214" t="s">
        <v>208</v>
      </c>
      <c r="D168" s="85" t="s">
        <v>17</v>
      </c>
      <c r="E168" s="160">
        <v>47</v>
      </c>
      <c r="F168" s="160" t="s">
        <v>18</v>
      </c>
      <c r="G168" s="160">
        <v>900</v>
      </c>
      <c r="H168" s="85"/>
      <c r="I168" s="85"/>
      <c r="J168" s="85"/>
      <c r="K168" s="85"/>
      <c r="L168" s="160" t="s">
        <v>496</v>
      </c>
      <c r="M168" s="226"/>
      <c r="N168" s="226">
        <v>52</v>
      </c>
      <c r="O168" s="214" t="s">
        <v>56</v>
      </c>
      <c r="P168" s="284">
        <v>19</v>
      </c>
      <c r="Q168" s="284">
        <v>9</v>
      </c>
      <c r="R168" s="85" t="s">
        <v>30</v>
      </c>
      <c r="S168" s="226"/>
      <c r="T168" s="226">
        <v>52</v>
      </c>
      <c r="U168" s="214" t="s">
        <v>56</v>
      </c>
      <c r="V168" s="284">
        <v>19</v>
      </c>
      <c r="W168" s="284">
        <v>9</v>
      </c>
      <c r="X168" s="85" t="s">
        <v>30</v>
      </c>
      <c r="Y168" s="209" t="s">
        <v>406</v>
      </c>
      <c r="Z168" s="147" t="s">
        <v>967</v>
      </c>
      <c r="AC168" s="277"/>
    </row>
    <row r="169" spans="1:29" ht="20.100000000000001" customHeight="1">
      <c r="A169" s="233">
        <v>27</v>
      </c>
      <c r="B169" s="284">
        <v>412</v>
      </c>
      <c r="C169" s="214" t="s">
        <v>204</v>
      </c>
      <c r="D169" s="160" t="s">
        <v>17</v>
      </c>
      <c r="E169" s="160">
        <v>48</v>
      </c>
      <c r="F169" s="160" t="s">
        <v>18</v>
      </c>
      <c r="G169" s="85">
        <v>667</v>
      </c>
      <c r="H169" s="160" t="s">
        <v>17</v>
      </c>
      <c r="I169" s="160">
        <v>50</v>
      </c>
      <c r="J169" s="160" t="s">
        <v>18</v>
      </c>
      <c r="K169" s="85">
        <v>910</v>
      </c>
      <c r="L169" s="160" t="s">
        <v>488</v>
      </c>
      <c r="M169" s="226">
        <v>534</v>
      </c>
      <c r="N169" s="226"/>
      <c r="O169" s="214" t="s">
        <v>27</v>
      </c>
      <c r="P169" s="284">
        <v>13</v>
      </c>
      <c r="Q169" s="284">
        <v>7</v>
      </c>
      <c r="R169" s="85" t="s">
        <v>30</v>
      </c>
      <c r="S169" s="226">
        <v>534</v>
      </c>
      <c r="T169" s="226"/>
      <c r="U169" s="214" t="s">
        <v>27</v>
      </c>
      <c r="V169" s="284">
        <v>13</v>
      </c>
      <c r="W169" s="284">
        <v>7</v>
      </c>
      <c r="X169" s="85" t="s">
        <v>30</v>
      </c>
      <c r="Y169" s="209" t="s">
        <v>407</v>
      </c>
      <c r="Z169" s="147" t="s">
        <v>967</v>
      </c>
    </row>
    <row r="170" spans="1:29" ht="20.100000000000001" customHeight="1">
      <c r="A170" s="233">
        <v>28</v>
      </c>
      <c r="B170" s="284">
        <v>412</v>
      </c>
      <c r="C170" s="214" t="s">
        <v>205</v>
      </c>
      <c r="D170" s="160" t="s">
        <v>17</v>
      </c>
      <c r="E170" s="160">
        <v>48</v>
      </c>
      <c r="F170" s="160" t="s">
        <v>18</v>
      </c>
      <c r="G170" s="85">
        <v>667</v>
      </c>
      <c r="H170" s="160" t="s">
        <v>17</v>
      </c>
      <c r="I170" s="85">
        <v>50</v>
      </c>
      <c r="J170" s="160" t="s">
        <v>18</v>
      </c>
      <c r="K170" s="85">
        <v>910</v>
      </c>
      <c r="L170" s="160" t="s">
        <v>496</v>
      </c>
      <c r="M170" s="226"/>
      <c r="N170" s="226">
        <v>767</v>
      </c>
      <c r="O170" s="214" t="s">
        <v>27</v>
      </c>
      <c r="P170" s="284">
        <v>10.5</v>
      </c>
      <c r="Q170" s="284">
        <v>5.5</v>
      </c>
      <c r="R170" s="85" t="s">
        <v>30</v>
      </c>
      <c r="S170" s="226"/>
      <c r="T170" s="226">
        <v>767</v>
      </c>
      <c r="U170" s="214" t="s">
        <v>27</v>
      </c>
      <c r="V170" s="284">
        <v>10.5</v>
      </c>
      <c r="W170" s="284">
        <v>5.5</v>
      </c>
      <c r="X170" s="85" t="s">
        <v>30</v>
      </c>
      <c r="Y170" s="209" t="s">
        <v>406</v>
      </c>
      <c r="Z170" s="147" t="s">
        <v>967</v>
      </c>
    </row>
    <row r="171" spans="1:29" s="291" customFormat="1" ht="20.100000000000001" customHeight="1">
      <c r="A171" s="233">
        <v>29</v>
      </c>
      <c r="B171" s="108">
        <v>408</v>
      </c>
      <c r="C171" s="212" t="s">
        <v>58</v>
      </c>
      <c r="D171" s="201" t="s">
        <v>17</v>
      </c>
      <c r="E171" s="201">
        <v>49</v>
      </c>
      <c r="F171" s="201" t="s">
        <v>18</v>
      </c>
      <c r="G171" s="217" t="s">
        <v>724</v>
      </c>
      <c r="H171" s="106"/>
      <c r="I171" s="106"/>
      <c r="J171" s="106"/>
      <c r="K171" s="106"/>
      <c r="L171" s="201" t="s">
        <v>496</v>
      </c>
      <c r="M171" s="231"/>
      <c r="N171" s="231">
        <v>356</v>
      </c>
      <c r="O171" s="212" t="s">
        <v>27</v>
      </c>
      <c r="P171" s="108">
        <v>7</v>
      </c>
      <c r="Q171" s="108">
        <v>5.5</v>
      </c>
      <c r="R171" s="106" t="s">
        <v>30</v>
      </c>
      <c r="S171" s="231"/>
      <c r="T171" s="231">
        <v>356</v>
      </c>
      <c r="U171" s="212" t="s">
        <v>27</v>
      </c>
      <c r="V171" s="108">
        <v>7</v>
      </c>
      <c r="W171" s="108">
        <v>5.5</v>
      </c>
      <c r="X171" s="106" t="s">
        <v>30</v>
      </c>
      <c r="Y171" s="216" t="s">
        <v>406</v>
      </c>
      <c r="Z171" s="146" t="s">
        <v>968</v>
      </c>
      <c r="AC171" s="194"/>
    </row>
    <row r="172" spans="1:29" s="291" customFormat="1" ht="20.100000000000001" customHeight="1">
      <c r="A172" s="233">
        <v>30</v>
      </c>
      <c r="B172" s="108">
        <v>405</v>
      </c>
      <c r="C172" s="212" t="s">
        <v>196</v>
      </c>
      <c r="D172" s="201" t="s">
        <v>17</v>
      </c>
      <c r="E172" s="201">
        <v>49</v>
      </c>
      <c r="F172" s="201" t="s">
        <v>18</v>
      </c>
      <c r="G172" s="201">
        <v>443</v>
      </c>
      <c r="H172" s="106"/>
      <c r="I172" s="106"/>
      <c r="J172" s="106"/>
      <c r="K172" s="106"/>
      <c r="L172" s="201" t="s">
        <v>496</v>
      </c>
      <c r="M172" s="231"/>
      <c r="N172" s="231">
        <v>420</v>
      </c>
      <c r="O172" s="212" t="s">
        <v>27</v>
      </c>
      <c r="P172" s="108">
        <v>3.5</v>
      </c>
      <c r="Q172" s="108">
        <v>2.5</v>
      </c>
      <c r="R172" s="106" t="s">
        <v>30</v>
      </c>
      <c r="S172" s="231"/>
      <c r="T172" s="231">
        <v>420</v>
      </c>
      <c r="U172" s="212" t="s">
        <v>27</v>
      </c>
      <c r="V172" s="108">
        <v>3.5</v>
      </c>
      <c r="W172" s="108">
        <v>2.5</v>
      </c>
      <c r="X172" s="106" t="s">
        <v>30</v>
      </c>
      <c r="Y172" s="216" t="s">
        <v>406</v>
      </c>
      <c r="Z172" s="146" t="s">
        <v>968</v>
      </c>
      <c r="AC172" s="194"/>
    </row>
    <row r="173" spans="1:29" s="291" customFormat="1" ht="20.100000000000001" customHeight="1">
      <c r="A173" s="233">
        <v>31</v>
      </c>
      <c r="B173" s="108">
        <v>403</v>
      </c>
      <c r="C173" s="216" t="s">
        <v>58</v>
      </c>
      <c r="D173" s="201" t="s">
        <v>17</v>
      </c>
      <c r="E173" s="201">
        <v>49</v>
      </c>
      <c r="F173" s="201" t="s">
        <v>18</v>
      </c>
      <c r="G173" s="201">
        <v>600</v>
      </c>
      <c r="H173" s="106"/>
      <c r="I173" s="106"/>
      <c r="J173" s="106"/>
      <c r="K173" s="106"/>
      <c r="L173" s="201" t="s">
        <v>488</v>
      </c>
      <c r="M173" s="231">
        <v>37</v>
      </c>
      <c r="N173" s="231"/>
      <c r="O173" s="212" t="s">
        <v>27</v>
      </c>
      <c r="P173" s="108">
        <v>7</v>
      </c>
      <c r="Q173" s="108">
        <v>5</v>
      </c>
      <c r="R173" s="106" t="s">
        <v>30</v>
      </c>
      <c r="S173" s="231">
        <v>37</v>
      </c>
      <c r="T173" s="231"/>
      <c r="U173" s="212" t="s">
        <v>27</v>
      </c>
      <c r="V173" s="108">
        <v>7</v>
      </c>
      <c r="W173" s="108">
        <v>5</v>
      </c>
      <c r="X173" s="106" t="s">
        <v>30</v>
      </c>
      <c r="Y173" s="216" t="s">
        <v>407</v>
      </c>
      <c r="Z173" s="146" t="s">
        <v>968</v>
      </c>
      <c r="AC173" s="194"/>
    </row>
    <row r="174" spans="1:29" s="291" customFormat="1" ht="20.100000000000001" customHeight="1">
      <c r="A174" s="233">
        <v>32</v>
      </c>
      <c r="B174" s="108">
        <v>402</v>
      </c>
      <c r="C174" s="216" t="s">
        <v>193</v>
      </c>
      <c r="D174" s="201" t="s">
        <v>17</v>
      </c>
      <c r="E174" s="201">
        <v>49</v>
      </c>
      <c r="F174" s="201" t="s">
        <v>18</v>
      </c>
      <c r="G174" s="201">
        <v>700</v>
      </c>
      <c r="H174" s="106"/>
      <c r="I174" s="106"/>
      <c r="J174" s="106"/>
      <c r="K174" s="106"/>
      <c r="L174" s="201" t="s">
        <v>496</v>
      </c>
      <c r="M174" s="231"/>
      <c r="N174" s="231">
        <v>257</v>
      </c>
      <c r="O174" s="212" t="s">
        <v>20</v>
      </c>
      <c r="P174" s="108">
        <v>34</v>
      </c>
      <c r="Q174" s="108">
        <v>24</v>
      </c>
      <c r="R174" s="106" t="s">
        <v>30</v>
      </c>
      <c r="S174" s="231"/>
      <c r="T174" s="231">
        <v>257</v>
      </c>
      <c r="U174" s="212" t="s">
        <v>20</v>
      </c>
      <c r="V174" s="108">
        <v>34</v>
      </c>
      <c r="W174" s="108">
        <v>24</v>
      </c>
      <c r="X174" s="106" t="s">
        <v>30</v>
      </c>
      <c r="Y174" s="216" t="s">
        <v>406</v>
      </c>
      <c r="Z174" s="146" t="s">
        <v>968</v>
      </c>
      <c r="AC174" s="194"/>
    </row>
    <row r="175" spans="1:29" s="291" customFormat="1" ht="20.100000000000001" customHeight="1">
      <c r="A175" s="233">
        <v>33</v>
      </c>
      <c r="B175" s="108">
        <v>401</v>
      </c>
      <c r="C175" s="216" t="s">
        <v>58</v>
      </c>
      <c r="D175" s="201" t="s">
        <v>17</v>
      </c>
      <c r="E175" s="201">
        <v>49</v>
      </c>
      <c r="F175" s="201" t="s">
        <v>18</v>
      </c>
      <c r="G175" s="201">
        <v>791</v>
      </c>
      <c r="H175" s="106"/>
      <c r="I175" s="106"/>
      <c r="J175" s="106"/>
      <c r="K175" s="106"/>
      <c r="L175" s="201" t="s">
        <v>488</v>
      </c>
      <c r="M175" s="231">
        <v>191</v>
      </c>
      <c r="N175" s="231"/>
      <c r="O175" s="212" t="s">
        <v>27</v>
      </c>
      <c r="P175" s="108">
        <v>7</v>
      </c>
      <c r="Q175" s="108">
        <v>5</v>
      </c>
      <c r="R175" s="106" t="s">
        <v>30</v>
      </c>
      <c r="S175" s="231">
        <v>191</v>
      </c>
      <c r="T175" s="231"/>
      <c r="U175" s="212" t="s">
        <v>27</v>
      </c>
      <c r="V175" s="108">
        <v>7</v>
      </c>
      <c r="W175" s="108">
        <v>5</v>
      </c>
      <c r="X175" s="106" t="s">
        <v>30</v>
      </c>
      <c r="Y175" s="216" t="s">
        <v>407</v>
      </c>
      <c r="Z175" s="146" t="s">
        <v>968</v>
      </c>
      <c r="AC175" s="194"/>
    </row>
    <row r="176" spans="1:29" s="291" customFormat="1" ht="20.100000000000001" customHeight="1">
      <c r="A176" s="233">
        <v>34</v>
      </c>
      <c r="B176" s="108">
        <v>399</v>
      </c>
      <c r="C176" s="212" t="s">
        <v>191</v>
      </c>
      <c r="D176" s="201" t="s">
        <v>17</v>
      </c>
      <c r="E176" s="201">
        <v>49</v>
      </c>
      <c r="F176" s="201" t="s">
        <v>18</v>
      </c>
      <c r="G176" s="106">
        <v>900</v>
      </c>
      <c r="H176" s="201" t="s">
        <v>17</v>
      </c>
      <c r="I176" s="106">
        <v>49</v>
      </c>
      <c r="J176" s="201" t="s">
        <v>18</v>
      </c>
      <c r="K176" s="106">
        <v>590</v>
      </c>
      <c r="L176" s="201" t="s">
        <v>496</v>
      </c>
      <c r="M176" s="231"/>
      <c r="N176" s="231">
        <v>200</v>
      </c>
      <c r="O176" s="212" t="s">
        <v>27</v>
      </c>
      <c r="P176" s="108">
        <v>9</v>
      </c>
      <c r="Q176" s="108">
        <v>7</v>
      </c>
      <c r="R176" s="106" t="s">
        <v>30</v>
      </c>
      <c r="S176" s="231"/>
      <c r="T176" s="231">
        <v>200</v>
      </c>
      <c r="U176" s="212" t="s">
        <v>27</v>
      </c>
      <c r="V176" s="108">
        <v>9</v>
      </c>
      <c r="W176" s="108">
        <v>7</v>
      </c>
      <c r="X176" s="106" t="s">
        <v>30</v>
      </c>
      <c r="Y176" s="216" t="s">
        <v>406</v>
      </c>
      <c r="Z176" s="146" t="s">
        <v>968</v>
      </c>
      <c r="AC176" s="194"/>
    </row>
    <row r="177" spans="1:29" ht="20.100000000000001" customHeight="1">
      <c r="A177" s="233">
        <v>35</v>
      </c>
      <c r="B177" s="284">
        <v>395</v>
      </c>
      <c r="C177" s="214" t="s">
        <v>186</v>
      </c>
      <c r="D177" s="160" t="s">
        <v>17</v>
      </c>
      <c r="E177" s="160">
        <v>50</v>
      </c>
      <c r="F177" s="160" t="s">
        <v>18</v>
      </c>
      <c r="G177" s="85">
        <v>387</v>
      </c>
      <c r="H177" s="160" t="s">
        <v>17</v>
      </c>
      <c r="I177" s="85">
        <v>50</v>
      </c>
      <c r="J177" s="160" t="s">
        <v>18</v>
      </c>
      <c r="K177" s="85">
        <v>400</v>
      </c>
      <c r="L177" s="160" t="s">
        <v>496</v>
      </c>
      <c r="M177" s="226"/>
      <c r="N177" s="226">
        <v>87</v>
      </c>
      <c r="O177" s="214" t="s">
        <v>27</v>
      </c>
      <c r="P177" s="284">
        <v>12</v>
      </c>
      <c r="Q177" s="284">
        <v>9</v>
      </c>
      <c r="R177" s="85" t="s">
        <v>30</v>
      </c>
      <c r="S177" s="226"/>
      <c r="T177" s="226">
        <v>87</v>
      </c>
      <c r="U177" s="214" t="s">
        <v>27</v>
      </c>
      <c r="V177" s="284">
        <v>12</v>
      </c>
      <c r="W177" s="284">
        <v>9</v>
      </c>
      <c r="X177" s="85" t="s">
        <v>30</v>
      </c>
      <c r="Y177" s="209" t="s">
        <v>406</v>
      </c>
      <c r="Z177" s="147" t="s">
        <v>967</v>
      </c>
    </row>
    <row r="178" spans="1:29" ht="20.100000000000001" customHeight="1">
      <c r="A178" s="233">
        <v>36</v>
      </c>
      <c r="B178" s="284">
        <v>395</v>
      </c>
      <c r="C178" s="214" t="s">
        <v>186</v>
      </c>
      <c r="D178" s="160" t="s">
        <v>17</v>
      </c>
      <c r="E178" s="160">
        <v>50</v>
      </c>
      <c r="F178" s="160" t="s">
        <v>18</v>
      </c>
      <c r="G178" s="85">
        <v>387</v>
      </c>
      <c r="H178" s="160" t="s">
        <v>17</v>
      </c>
      <c r="I178" s="85">
        <v>50</v>
      </c>
      <c r="J178" s="160" t="s">
        <v>18</v>
      </c>
      <c r="K178" s="85">
        <v>400</v>
      </c>
      <c r="L178" s="160" t="s">
        <v>488</v>
      </c>
      <c r="M178" s="226">
        <v>87</v>
      </c>
      <c r="N178" s="226"/>
      <c r="O178" s="214" t="s">
        <v>27</v>
      </c>
      <c r="P178" s="284">
        <v>9</v>
      </c>
      <c r="Q178" s="284">
        <v>7</v>
      </c>
      <c r="R178" s="85" t="s">
        <v>30</v>
      </c>
      <c r="S178" s="226">
        <v>87</v>
      </c>
      <c r="T178" s="226"/>
      <c r="U178" s="214" t="s">
        <v>27</v>
      </c>
      <c r="V178" s="284">
        <v>9</v>
      </c>
      <c r="W178" s="284">
        <v>7</v>
      </c>
      <c r="X178" s="85" t="s">
        <v>30</v>
      </c>
      <c r="Y178" s="209" t="s">
        <v>406</v>
      </c>
      <c r="Z178" s="147" t="s">
        <v>967</v>
      </c>
    </row>
    <row r="179" spans="1:29" s="291" customFormat="1" ht="20.100000000000001" customHeight="1">
      <c r="A179" s="233">
        <v>37</v>
      </c>
      <c r="B179" s="108">
        <v>393</v>
      </c>
      <c r="C179" s="212" t="s">
        <v>183</v>
      </c>
      <c r="D179" s="201" t="s">
        <v>17</v>
      </c>
      <c r="E179" s="201">
        <v>50</v>
      </c>
      <c r="F179" s="201" t="s">
        <v>18</v>
      </c>
      <c r="G179" s="106">
        <v>653</v>
      </c>
      <c r="H179" s="106"/>
      <c r="I179" s="106"/>
      <c r="J179" s="106"/>
      <c r="K179" s="106"/>
      <c r="L179" s="201" t="s">
        <v>488</v>
      </c>
      <c r="M179" s="231">
        <v>266</v>
      </c>
      <c r="N179" s="231"/>
      <c r="O179" s="212" t="s">
        <v>27</v>
      </c>
      <c r="P179" s="108">
        <v>5</v>
      </c>
      <c r="Q179" s="108">
        <v>3.5</v>
      </c>
      <c r="R179" s="106" t="s">
        <v>30</v>
      </c>
      <c r="S179" s="231">
        <v>266</v>
      </c>
      <c r="T179" s="231"/>
      <c r="U179" s="212" t="s">
        <v>27</v>
      </c>
      <c r="V179" s="108">
        <v>5</v>
      </c>
      <c r="W179" s="108">
        <v>3.5</v>
      </c>
      <c r="X179" s="106" t="s">
        <v>30</v>
      </c>
      <c r="Y179" s="216" t="s">
        <v>406</v>
      </c>
      <c r="Z179" s="146" t="s">
        <v>968</v>
      </c>
      <c r="AC179" s="194"/>
    </row>
    <row r="180" spans="1:29" s="276" customFormat="1" ht="20.100000000000001" customHeight="1">
      <c r="A180" s="233">
        <v>38</v>
      </c>
      <c r="B180" s="284">
        <v>376</v>
      </c>
      <c r="C180" s="214" t="s">
        <v>187</v>
      </c>
      <c r="D180" s="160" t="s">
        <v>17</v>
      </c>
      <c r="E180" s="160">
        <v>50</v>
      </c>
      <c r="F180" s="160" t="s">
        <v>18</v>
      </c>
      <c r="G180" s="85">
        <v>700</v>
      </c>
      <c r="H180" s="85"/>
      <c r="I180" s="85"/>
      <c r="J180" s="85"/>
      <c r="K180" s="85"/>
      <c r="L180" s="160" t="s">
        <v>488</v>
      </c>
      <c r="M180" s="226">
        <v>47</v>
      </c>
      <c r="N180" s="226"/>
      <c r="O180" s="214" t="s">
        <v>56</v>
      </c>
      <c r="P180" s="152">
        <v>21</v>
      </c>
      <c r="Q180" s="152">
        <v>11</v>
      </c>
      <c r="R180" s="160" t="s">
        <v>30</v>
      </c>
      <c r="S180" s="226">
        <v>47</v>
      </c>
      <c r="T180" s="226"/>
      <c r="U180" s="214" t="s">
        <v>56</v>
      </c>
      <c r="V180" s="152">
        <v>21</v>
      </c>
      <c r="W180" s="152">
        <v>11</v>
      </c>
      <c r="X180" s="160" t="s">
        <v>30</v>
      </c>
      <c r="Y180" s="209" t="s">
        <v>406</v>
      </c>
      <c r="Z180" s="147" t="s">
        <v>967</v>
      </c>
      <c r="AC180" s="277"/>
    </row>
    <row r="181" spans="1:29" s="291" customFormat="1" ht="20.100000000000001" customHeight="1">
      <c r="A181" s="233">
        <v>39</v>
      </c>
      <c r="B181" s="108">
        <v>372</v>
      </c>
      <c r="C181" s="212" t="s">
        <v>47</v>
      </c>
      <c r="D181" s="106" t="s">
        <v>17</v>
      </c>
      <c r="E181" s="201">
        <v>51</v>
      </c>
      <c r="F181" s="201" t="s">
        <v>18</v>
      </c>
      <c r="G181" s="201">
        <v>536</v>
      </c>
      <c r="H181" s="106"/>
      <c r="I181" s="106"/>
      <c r="J181" s="106"/>
      <c r="K181" s="106"/>
      <c r="L181" s="201" t="s">
        <v>496</v>
      </c>
      <c r="M181" s="231"/>
      <c r="N181" s="231">
        <v>220</v>
      </c>
      <c r="O181" s="212" t="s">
        <v>27</v>
      </c>
      <c r="P181" s="108">
        <v>1.5</v>
      </c>
      <c r="Q181" s="108">
        <v>1.5</v>
      </c>
      <c r="R181" s="106" t="s">
        <v>26</v>
      </c>
      <c r="S181" s="231"/>
      <c r="T181" s="231">
        <v>220</v>
      </c>
      <c r="U181" s="212" t="s">
        <v>27</v>
      </c>
      <c r="V181" s="108">
        <v>1.5</v>
      </c>
      <c r="W181" s="108">
        <v>1.5</v>
      </c>
      <c r="X181" s="106" t="s">
        <v>26</v>
      </c>
      <c r="Y181" s="216" t="s">
        <v>408</v>
      </c>
      <c r="Z181" s="146" t="s">
        <v>968</v>
      </c>
      <c r="AC181" s="194"/>
    </row>
    <row r="182" spans="1:29" s="291" customFormat="1" ht="20.100000000000001" customHeight="1">
      <c r="A182" s="233">
        <v>40</v>
      </c>
      <c r="B182" s="108">
        <v>372</v>
      </c>
      <c r="C182" s="212" t="s">
        <v>47</v>
      </c>
      <c r="D182" s="106" t="s">
        <v>17</v>
      </c>
      <c r="E182" s="201">
        <v>51</v>
      </c>
      <c r="F182" s="201" t="s">
        <v>18</v>
      </c>
      <c r="G182" s="201">
        <v>536</v>
      </c>
      <c r="H182" s="106"/>
      <c r="I182" s="106"/>
      <c r="J182" s="106"/>
      <c r="K182" s="106"/>
      <c r="L182" s="201" t="s">
        <v>488</v>
      </c>
      <c r="M182" s="231">
        <v>220</v>
      </c>
      <c r="N182" s="231"/>
      <c r="O182" s="212" t="s">
        <v>27</v>
      </c>
      <c r="P182" s="108">
        <v>1.5</v>
      </c>
      <c r="Q182" s="108">
        <v>1.5</v>
      </c>
      <c r="R182" s="106" t="s">
        <v>26</v>
      </c>
      <c r="S182" s="231">
        <v>220</v>
      </c>
      <c r="T182" s="231"/>
      <c r="U182" s="212" t="s">
        <v>27</v>
      </c>
      <c r="V182" s="108">
        <v>1.5</v>
      </c>
      <c r="W182" s="108">
        <v>1.5</v>
      </c>
      <c r="X182" s="106" t="s">
        <v>26</v>
      </c>
      <c r="Y182" s="216" t="s">
        <v>408</v>
      </c>
      <c r="Z182" s="146" t="s">
        <v>968</v>
      </c>
      <c r="AC182" s="194"/>
    </row>
    <row r="183" spans="1:29" s="291" customFormat="1" ht="20.100000000000001" customHeight="1">
      <c r="A183" s="233">
        <v>41</v>
      </c>
      <c r="B183" s="108">
        <v>368</v>
      </c>
      <c r="C183" s="212" t="s">
        <v>47</v>
      </c>
      <c r="D183" s="106" t="s">
        <v>17</v>
      </c>
      <c r="E183" s="201">
        <v>51</v>
      </c>
      <c r="F183" s="201" t="s">
        <v>18</v>
      </c>
      <c r="G183" s="201">
        <v>815</v>
      </c>
      <c r="H183" s="106"/>
      <c r="I183" s="106"/>
      <c r="J183" s="106"/>
      <c r="K183" s="106"/>
      <c r="L183" s="201" t="s">
        <v>496</v>
      </c>
      <c r="M183" s="231"/>
      <c r="N183" s="231">
        <v>59</v>
      </c>
      <c r="O183" s="212" t="s">
        <v>27</v>
      </c>
      <c r="P183" s="108">
        <v>1.5</v>
      </c>
      <c r="Q183" s="108">
        <v>1.5</v>
      </c>
      <c r="R183" s="106" t="s">
        <v>26</v>
      </c>
      <c r="S183" s="231"/>
      <c r="T183" s="231">
        <v>59</v>
      </c>
      <c r="U183" s="212" t="s">
        <v>27</v>
      </c>
      <c r="V183" s="108">
        <v>1.5</v>
      </c>
      <c r="W183" s="108">
        <v>1.5</v>
      </c>
      <c r="X183" s="106" t="s">
        <v>26</v>
      </c>
      <c r="Y183" s="216" t="s">
        <v>408</v>
      </c>
      <c r="Z183" s="146" t="s">
        <v>968</v>
      </c>
      <c r="AC183" s="194"/>
    </row>
    <row r="184" spans="1:29" s="291" customFormat="1" ht="20.100000000000001" customHeight="1">
      <c r="A184" s="233">
        <v>42</v>
      </c>
      <c r="B184" s="108">
        <v>367</v>
      </c>
      <c r="C184" s="212" t="s">
        <v>58</v>
      </c>
      <c r="D184" s="106" t="s">
        <v>17</v>
      </c>
      <c r="E184" s="201">
        <v>51</v>
      </c>
      <c r="F184" s="201" t="s">
        <v>18</v>
      </c>
      <c r="G184" s="201">
        <v>958</v>
      </c>
      <c r="H184" s="106"/>
      <c r="I184" s="106"/>
      <c r="J184" s="106"/>
      <c r="K184" s="106"/>
      <c r="L184" s="201" t="s">
        <v>488</v>
      </c>
      <c r="M184" s="231">
        <v>422</v>
      </c>
      <c r="N184" s="231"/>
      <c r="O184" s="212" t="s">
        <v>27</v>
      </c>
      <c r="P184" s="108">
        <v>3.5</v>
      </c>
      <c r="Q184" s="108">
        <v>2</v>
      </c>
      <c r="R184" s="106" t="s">
        <v>30</v>
      </c>
      <c r="S184" s="231">
        <v>422</v>
      </c>
      <c r="T184" s="231"/>
      <c r="U184" s="212" t="s">
        <v>27</v>
      </c>
      <c r="V184" s="108">
        <v>3.5</v>
      </c>
      <c r="W184" s="108">
        <v>2</v>
      </c>
      <c r="X184" s="106" t="s">
        <v>30</v>
      </c>
      <c r="Y184" s="216" t="s">
        <v>408</v>
      </c>
      <c r="Z184" s="146" t="s">
        <v>968</v>
      </c>
      <c r="AC184" s="194"/>
    </row>
    <row r="185" spans="1:29" s="291" customFormat="1" ht="20.100000000000001" customHeight="1">
      <c r="A185" s="233">
        <v>43</v>
      </c>
      <c r="B185" s="108">
        <v>366</v>
      </c>
      <c r="C185" s="212" t="s">
        <v>58</v>
      </c>
      <c r="D185" s="106" t="s">
        <v>17</v>
      </c>
      <c r="E185" s="201">
        <v>52</v>
      </c>
      <c r="F185" s="201" t="s">
        <v>18</v>
      </c>
      <c r="G185" s="201">
        <v>215</v>
      </c>
      <c r="H185" s="106"/>
      <c r="I185" s="106"/>
      <c r="J185" s="106"/>
      <c r="K185" s="106"/>
      <c r="L185" s="201" t="s">
        <v>488</v>
      </c>
      <c r="M185" s="231">
        <v>257</v>
      </c>
      <c r="N185" s="231"/>
      <c r="O185" s="212" t="s">
        <v>27</v>
      </c>
      <c r="P185" s="108">
        <v>2</v>
      </c>
      <c r="Q185" s="108">
        <v>2</v>
      </c>
      <c r="R185" s="106" t="s">
        <v>26</v>
      </c>
      <c r="S185" s="231">
        <v>257</v>
      </c>
      <c r="T185" s="231"/>
      <c r="U185" s="212" t="s">
        <v>27</v>
      </c>
      <c r="V185" s="108">
        <v>2</v>
      </c>
      <c r="W185" s="108">
        <v>2</v>
      </c>
      <c r="X185" s="106" t="s">
        <v>26</v>
      </c>
      <c r="Y185" s="216" t="s">
        <v>408</v>
      </c>
      <c r="Z185" s="146" t="s">
        <v>968</v>
      </c>
      <c r="AC185" s="194"/>
    </row>
    <row r="186" spans="1:29" s="291" customFormat="1" ht="20.100000000000001" customHeight="1">
      <c r="A186" s="233">
        <v>44</v>
      </c>
      <c r="B186" s="108">
        <v>365</v>
      </c>
      <c r="C186" s="212" t="s">
        <v>58</v>
      </c>
      <c r="D186" s="106" t="s">
        <v>17</v>
      </c>
      <c r="E186" s="201">
        <v>52</v>
      </c>
      <c r="F186" s="201" t="s">
        <v>18</v>
      </c>
      <c r="G186" s="201">
        <v>613</v>
      </c>
      <c r="H186" s="106"/>
      <c r="I186" s="106"/>
      <c r="J186" s="106"/>
      <c r="K186" s="106"/>
      <c r="L186" s="201" t="s">
        <v>496</v>
      </c>
      <c r="M186" s="231"/>
      <c r="N186" s="231">
        <v>798</v>
      </c>
      <c r="O186" s="212" t="s">
        <v>27</v>
      </c>
      <c r="P186" s="108">
        <v>3.5</v>
      </c>
      <c r="Q186" s="108">
        <v>3.5</v>
      </c>
      <c r="R186" s="106" t="s">
        <v>30</v>
      </c>
      <c r="S186" s="231"/>
      <c r="T186" s="231">
        <v>798</v>
      </c>
      <c r="U186" s="212" t="s">
        <v>27</v>
      </c>
      <c r="V186" s="108">
        <v>3.5</v>
      </c>
      <c r="W186" s="108">
        <v>3.5</v>
      </c>
      <c r="X186" s="106" t="s">
        <v>30</v>
      </c>
      <c r="Y186" s="216" t="s">
        <v>408</v>
      </c>
      <c r="Z186" s="146" t="s">
        <v>968</v>
      </c>
      <c r="AC186" s="194"/>
    </row>
    <row r="187" spans="1:29" ht="20.100000000000001" customHeight="1">
      <c r="A187" s="233">
        <v>45</v>
      </c>
      <c r="B187" s="284">
        <v>363</v>
      </c>
      <c r="C187" s="214" t="s">
        <v>176</v>
      </c>
      <c r="D187" s="85" t="s">
        <v>17</v>
      </c>
      <c r="E187" s="160">
        <v>52</v>
      </c>
      <c r="F187" s="160" t="s">
        <v>18</v>
      </c>
      <c r="G187" s="160">
        <v>800</v>
      </c>
      <c r="H187" s="160" t="s">
        <v>17</v>
      </c>
      <c r="I187" s="85">
        <v>52</v>
      </c>
      <c r="J187" s="160" t="s">
        <v>18</v>
      </c>
      <c r="K187" s="85">
        <v>610</v>
      </c>
      <c r="L187" s="160" t="s">
        <v>488</v>
      </c>
      <c r="M187" s="226">
        <v>585</v>
      </c>
      <c r="N187" s="226"/>
      <c r="O187" s="214" t="s">
        <v>27</v>
      </c>
      <c r="P187" s="284">
        <v>2</v>
      </c>
      <c r="Q187" s="284">
        <v>2</v>
      </c>
      <c r="R187" s="85" t="s">
        <v>26</v>
      </c>
      <c r="S187" s="226">
        <v>585</v>
      </c>
      <c r="T187" s="226"/>
      <c r="U187" s="214" t="s">
        <v>27</v>
      </c>
      <c r="V187" s="284">
        <v>2</v>
      </c>
      <c r="W187" s="284">
        <v>2</v>
      </c>
      <c r="X187" s="85" t="s">
        <v>26</v>
      </c>
      <c r="Y187" s="209" t="s">
        <v>408</v>
      </c>
      <c r="Z187" s="147" t="s">
        <v>967</v>
      </c>
    </row>
    <row r="188" spans="1:29" s="276" customFormat="1" ht="20.100000000000001" customHeight="1">
      <c r="A188" s="233">
        <v>46</v>
      </c>
      <c r="B188" s="284">
        <v>362</v>
      </c>
      <c r="C188" s="209" t="s">
        <v>494</v>
      </c>
      <c r="D188" s="160" t="s">
        <v>17</v>
      </c>
      <c r="E188" s="160">
        <v>52</v>
      </c>
      <c r="F188" s="160" t="s">
        <v>18</v>
      </c>
      <c r="G188" s="160">
        <v>827</v>
      </c>
      <c r="H188" s="85"/>
      <c r="I188" s="85"/>
      <c r="J188" s="85"/>
      <c r="K188" s="85"/>
      <c r="L188" s="160" t="s">
        <v>488</v>
      </c>
      <c r="M188" s="226">
        <v>27</v>
      </c>
      <c r="N188" s="226"/>
      <c r="O188" s="214" t="s">
        <v>27</v>
      </c>
      <c r="P188" s="152">
        <v>11</v>
      </c>
      <c r="Q188" s="152">
        <v>9</v>
      </c>
      <c r="R188" s="160" t="s">
        <v>30</v>
      </c>
      <c r="S188" s="226">
        <v>27</v>
      </c>
      <c r="T188" s="226"/>
      <c r="U188" s="214" t="s">
        <v>27</v>
      </c>
      <c r="V188" s="152">
        <v>11</v>
      </c>
      <c r="W188" s="152">
        <v>9</v>
      </c>
      <c r="X188" s="160" t="s">
        <v>30</v>
      </c>
      <c r="Y188" s="209" t="s">
        <v>408</v>
      </c>
      <c r="Z188" s="147" t="s">
        <v>967</v>
      </c>
      <c r="AC188" s="277"/>
    </row>
    <row r="189" spans="1:29" s="276" customFormat="1" ht="20.100000000000001" customHeight="1">
      <c r="A189" s="233">
        <v>47</v>
      </c>
      <c r="B189" s="284">
        <v>362</v>
      </c>
      <c r="C189" s="209" t="s">
        <v>495</v>
      </c>
      <c r="D189" s="160" t="s">
        <v>17</v>
      </c>
      <c r="E189" s="160">
        <v>52</v>
      </c>
      <c r="F189" s="160" t="s">
        <v>18</v>
      </c>
      <c r="G189" s="160">
        <v>827</v>
      </c>
      <c r="H189" s="85"/>
      <c r="I189" s="85"/>
      <c r="J189" s="85"/>
      <c r="K189" s="85"/>
      <c r="L189" s="160" t="s">
        <v>496</v>
      </c>
      <c r="M189" s="226"/>
      <c r="N189" s="226">
        <v>88</v>
      </c>
      <c r="O189" s="214" t="s">
        <v>27</v>
      </c>
      <c r="P189" s="152">
        <v>11</v>
      </c>
      <c r="Q189" s="152">
        <v>9</v>
      </c>
      <c r="R189" s="160" t="s">
        <v>30</v>
      </c>
      <c r="S189" s="226"/>
      <c r="T189" s="226">
        <v>88</v>
      </c>
      <c r="U189" s="214" t="s">
        <v>27</v>
      </c>
      <c r="V189" s="152">
        <v>11</v>
      </c>
      <c r="W189" s="152">
        <v>9</v>
      </c>
      <c r="X189" s="160" t="s">
        <v>30</v>
      </c>
      <c r="Y189" s="209" t="s">
        <v>408</v>
      </c>
      <c r="Z189" s="147" t="s">
        <v>967</v>
      </c>
      <c r="AC189" s="277"/>
    </row>
    <row r="190" spans="1:29" s="276" customFormat="1" ht="20.100000000000001" customHeight="1">
      <c r="A190" s="233">
        <v>48</v>
      </c>
      <c r="B190" s="284"/>
      <c r="C190" s="209" t="s">
        <v>945</v>
      </c>
      <c r="D190" s="160" t="s">
        <v>17</v>
      </c>
      <c r="E190" s="160">
        <v>53</v>
      </c>
      <c r="F190" s="160" t="s">
        <v>18</v>
      </c>
      <c r="G190" s="160">
        <v>130</v>
      </c>
      <c r="H190" s="85"/>
      <c r="I190" s="85"/>
      <c r="J190" s="85"/>
      <c r="K190" s="85"/>
      <c r="L190" s="160" t="s">
        <v>514</v>
      </c>
      <c r="M190" s="226">
        <v>303</v>
      </c>
      <c r="N190" s="226">
        <v>303</v>
      </c>
      <c r="O190" s="209" t="s">
        <v>923</v>
      </c>
      <c r="P190" s="152"/>
      <c r="Q190" s="152"/>
      <c r="R190" s="160" t="s">
        <v>30</v>
      </c>
      <c r="S190" s="226">
        <v>303</v>
      </c>
      <c r="T190" s="226">
        <v>303</v>
      </c>
      <c r="U190" s="209" t="s">
        <v>923</v>
      </c>
      <c r="V190" s="152"/>
      <c r="W190" s="152"/>
      <c r="X190" s="160" t="s">
        <v>30</v>
      </c>
      <c r="Y190" s="209" t="s">
        <v>408</v>
      </c>
      <c r="Z190" s="147" t="s">
        <v>967</v>
      </c>
      <c r="AC190" s="277"/>
    </row>
    <row r="191" spans="1:29" s="276" customFormat="1" ht="20.100000000000001" customHeight="1">
      <c r="A191" s="233">
        <v>49</v>
      </c>
      <c r="B191" s="593"/>
      <c r="C191" s="209" t="s">
        <v>494</v>
      </c>
      <c r="D191" s="160" t="s">
        <v>17</v>
      </c>
      <c r="E191" s="160">
        <v>53</v>
      </c>
      <c r="F191" s="160" t="s">
        <v>18</v>
      </c>
      <c r="G191" s="160">
        <v>428</v>
      </c>
      <c r="H191" s="85"/>
      <c r="I191" s="85"/>
      <c r="J191" s="85"/>
      <c r="K191" s="85"/>
      <c r="L191" s="160" t="s">
        <v>488</v>
      </c>
      <c r="M191" s="226">
        <v>298</v>
      </c>
      <c r="N191" s="226"/>
      <c r="O191" s="214" t="s">
        <v>27</v>
      </c>
      <c r="P191" s="152">
        <v>11</v>
      </c>
      <c r="Q191" s="152">
        <v>9</v>
      </c>
      <c r="R191" s="160" t="s">
        <v>30</v>
      </c>
      <c r="S191" s="226">
        <v>298</v>
      </c>
      <c r="T191" s="226"/>
      <c r="U191" s="214" t="s">
        <v>27</v>
      </c>
      <c r="V191" s="152">
        <v>11</v>
      </c>
      <c r="W191" s="152">
        <v>9</v>
      </c>
      <c r="X191" s="160" t="s">
        <v>30</v>
      </c>
      <c r="Y191" s="209" t="s">
        <v>408</v>
      </c>
      <c r="Z191" s="147" t="s">
        <v>967</v>
      </c>
      <c r="AC191" s="277"/>
    </row>
    <row r="192" spans="1:29" s="276" customFormat="1" ht="20.100000000000001" customHeight="1">
      <c r="A192" s="233">
        <v>50</v>
      </c>
      <c r="B192" s="593"/>
      <c r="C192" s="209" t="s">
        <v>495</v>
      </c>
      <c r="D192" s="160" t="s">
        <v>17</v>
      </c>
      <c r="E192" s="160">
        <v>53</v>
      </c>
      <c r="F192" s="160" t="s">
        <v>18</v>
      </c>
      <c r="G192" s="160">
        <v>428</v>
      </c>
      <c r="H192" s="85"/>
      <c r="I192" s="85"/>
      <c r="J192" s="85"/>
      <c r="K192" s="85"/>
      <c r="L192" s="160" t="s">
        <v>496</v>
      </c>
      <c r="M192" s="226"/>
      <c r="N192" s="226">
        <v>298</v>
      </c>
      <c r="O192" s="214" t="s">
        <v>27</v>
      </c>
      <c r="P192" s="152">
        <v>11</v>
      </c>
      <c r="Q192" s="152">
        <v>9</v>
      </c>
      <c r="R192" s="160" t="s">
        <v>30</v>
      </c>
      <c r="S192" s="226"/>
      <c r="T192" s="226">
        <v>298</v>
      </c>
      <c r="U192" s="214" t="s">
        <v>27</v>
      </c>
      <c r="V192" s="152">
        <v>11</v>
      </c>
      <c r="W192" s="152">
        <v>9</v>
      </c>
      <c r="X192" s="160" t="s">
        <v>30</v>
      </c>
      <c r="Y192" s="209" t="s">
        <v>408</v>
      </c>
      <c r="Z192" s="147" t="s">
        <v>967</v>
      </c>
      <c r="AC192" s="277"/>
    </row>
    <row r="193" spans="1:29" s="291" customFormat="1" ht="20.100000000000001" customHeight="1">
      <c r="A193" s="233">
        <v>51</v>
      </c>
      <c r="B193" s="108">
        <v>360</v>
      </c>
      <c r="C193" s="212" t="s">
        <v>58</v>
      </c>
      <c r="D193" s="106" t="s">
        <v>17</v>
      </c>
      <c r="E193" s="201">
        <v>53</v>
      </c>
      <c r="F193" s="201" t="s">
        <v>18</v>
      </c>
      <c r="G193" s="201">
        <v>490</v>
      </c>
      <c r="H193" s="106"/>
      <c r="I193" s="106"/>
      <c r="J193" s="106"/>
      <c r="K193" s="106"/>
      <c r="L193" s="201" t="s">
        <v>488</v>
      </c>
      <c r="M193" s="231">
        <v>62</v>
      </c>
      <c r="N193" s="231"/>
      <c r="O193" s="212" t="s">
        <v>27</v>
      </c>
      <c r="P193" s="187">
        <v>5.5</v>
      </c>
      <c r="Q193" s="187">
        <v>3.5</v>
      </c>
      <c r="R193" s="106" t="s">
        <v>30</v>
      </c>
      <c r="S193" s="231">
        <v>62</v>
      </c>
      <c r="T193" s="231"/>
      <c r="U193" s="212" t="s">
        <v>27</v>
      </c>
      <c r="V193" s="187">
        <v>5.5</v>
      </c>
      <c r="W193" s="187">
        <v>3.5</v>
      </c>
      <c r="X193" s="106" t="s">
        <v>30</v>
      </c>
      <c r="Y193" s="216" t="s">
        <v>408</v>
      </c>
      <c r="Z193" s="146" t="s">
        <v>968</v>
      </c>
      <c r="AC193" s="194"/>
    </row>
    <row r="194" spans="1:29" s="291" customFormat="1" ht="20.100000000000001" customHeight="1">
      <c r="A194" s="233">
        <v>52</v>
      </c>
      <c r="B194" s="108">
        <v>360</v>
      </c>
      <c r="C194" s="212" t="s">
        <v>58</v>
      </c>
      <c r="D194" s="106" t="s">
        <v>17</v>
      </c>
      <c r="E194" s="201">
        <v>53</v>
      </c>
      <c r="F194" s="201" t="s">
        <v>18</v>
      </c>
      <c r="G194" s="201">
        <v>490</v>
      </c>
      <c r="H194" s="106"/>
      <c r="I194" s="106"/>
      <c r="J194" s="106"/>
      <c r="K194" s="106"/>
      <c r="L194" s="201" t="s">
        <v>496</v>
      </c>
      <c r="M194" s="231"/>
      <c r="N194" s="231">
        <v>62</v>
      </c>
      <c r="O194" s="212" t="s">
        <v>27</v>
      </c>
      <c r="P194" s="187">
        <v>5.5</v>
      </c>
      <c r="Q194" s="187">
        <v>3.5</v>
      </c>
      <c r="R194" s="106" t="s">
        <v>30</v>
      </c>
      <c r="S194" s="231"/>
      <c r="T194" s="231">
        <v>62</v>
      </c>
      <c r="U194" s="212" t="s">
        <v>27</v>
      </c>
      <c r="V194" s="187">
        <v>5.5</v>
      </c>
      <c r="W194" s="187">
        <v>3.5</v>
      </c>
      <c r="X194" s="106" t="s">
        <v>30</v>
      </c>
      <c r="Y194" s="216" t="s">
        <v>408</v>
      </c>
      <c r="Z194" s="146" t="s">
        <v>968</v>
      </c>
      <c r="AC194" s="194"/>
    </row>
    <row r="195" spans="1:29" s="291" customFormat="1" ht="20.100000000000001" customHeight="1">
      <c r="A195" s="233">
        <v>53</v>
      </c>
      <c r="B195" s="108">
        <v>358</v>
      </c>
      <c r="C195" s="212" t="s">
        <v>58</v>
      </c>
      <c r="D195" s="106" t="s">
        <v>17</v>
      </c>
      <c r="E195" s="201">
        <v>53</v>
      </c>
      <c r="F195" s="201" t="s">
        <v>18</v>
      </c>
      <c r="G195" s="201">
        <v>742</v>
      </c>
      <c r="H195" s="106"/>
      <c r="I195" s="106"/>
      <c r="J195" s="106"/>
      <c r="K195" s="106"/>
      <c r="L195" s="201" t="s">
        <v>496</v>
      </c>
      <c r="M195" s="231"/>
      <c r="N195" s="231">
        <v>129</v>
      </c>
      <c r="O195" s="212" t="s">
        <v>27</v>
      </c>
      <c r="P195" s="108">
        <v>5.5</v>
      </c>
      <c r="Q195" s="108">
        <v>3.5</v>
      </c>
      <c r="R195" s="106" t="s">
        <v>30</v>
      </c>
      <c r="S195" s="231"/>
      <c r="T195" s="231">
        <v>129</v>
      </c>
      <c r="U195" s="212" t="s">
        <v>27</v>
      </c>
      <c r="V195" s="108">
        <v>5.5</v>
      </c>
      <c r="W195" s="108">
        <v>3.5</v>
      </c>
      <c r="X195" s="106" t="s">
        <v>30</v>
      </c>
      <c r="Y195" s="216" t="s">
        <v>408</v>
      </c>
      <c r="Z195" s="146" t="s">
        <v>968</v>
      </c>
      <c r="AC195" s="194"/>
    </row>
    <row r="196" spans="1:29" s="291" customFormat="1" ht="20.100000000000001" customHeight="1">
      <c r="A196" s="233">
        <v>54</v>
      </c>
      <c r="B196" s="108">
        <v>358</v>
      </c>
      <c r="C196" s="212" t="s">
        <v>58</v>
      </c>
      <c r="D196" s="106" t="s">
        <v>17</v>
      </c>
      <c r="E196" s="201">
        <v>53</v>
      </c>
      <c r="F196" s="201" t="s">
        <v>18</v>
      </c>
      <c r="G196" s="201">
        <v>742</v>
      </c>
      <c r="H196" s="106"/>
      <c r="I196" s="106"/>
      <c r="J196" s="106"/>
      <c r="K196" s="106"/>
      <c r="L196" s="201" t="s">
        <v>488</v>
      </c>
      <c r="M196" s="231">
        <v>129</v>
      </c>
      <c r="N196" s="231"/>
      <c r="O196" s="212" t="s">
        <v>27</v>
      </c>
      <c r="P196" s="108">
        <v>5.5</v>
      </c>
      <c r="Q196" s="108">
        <v>3.5</v>
      </c>
      <c r="R196" s="106" t="s">
        <v>30</v>
      </c>
      <c r="S196" s="231">
        <v>129</v>
      </c>
      <c r="T196" s="231"/>
      <c r="U196" s="212" t="s">
        <v>27</v>
      </c>
      <c r="V196" s="108">
        <v>5.5</v>
      </c>
      <c r="W196" s="108">
        <v>3.5</v>
      </c>
      <c r="X196" s="106" t="s">
        <v>30</v>
      </c>
      <c r="Y196" s="216" t="s">
        <v>408</v>
      </c>
      <c r="Z196" s="146" t="s">
        <v>968</v>
      </c>
      <c r="AC196" s="194"/>
    </row>
    <row r="197" spans="1:29" ht="20.100000000000001" customHeight="1">
      <c r="A197" s="233">
        <v>55</v>
      </c>
      <c r="B197" s="284">
        <v>355</v>
      </c>
      <c r="C197" s="209" t="s">
        <v>454</v>
      </c>
      <c r="D197" s="160" t="s">
        <v>17</v>
      </c>
      <c r="E197" s="160">
        <v>53</v>
      </c>
      <c r="F197" s="160" t="s">
        <v>18</v>
      </c>
      <c r="G197" s="85">
        <v>926</v>
      </c>
      <c r="H197" s="160" t="s">
        <v>17</v>
      </c>
      <c r="I197" s="85">
        <v>53</v>
      </c>
      <c r="J197" s="160" t="s">
        <v>18</v>
      </c>
      <c r="K197" s="85">
        <v>820</v>
      </c>
      <c r="L197" s="160" t="s">
        <v>488</v>
      </c>
      <c r="M197" s="226">
        <v>88</v>
      </c>
      <c r="N197" s="226"/>
      <c r="O197" s="214" t="s">
        <v>27</v>
      </c>
      <c r="P197" s="284">
        <v>3.5</v>
      </c>
      <c r="Q197" s="284">
        <v>2.5</v>
      </c>
      <c r="R197" s="85" t="s">
        <v>30</v>
      </c>
      <c r="S197" s="226">
        <v>88</v>
      </c>
      <c r="T197" s="226"/>
      <c r="U197" s="214" t="s">
        <v>27</v>
      </c>
      <c r="V197" s="284">
        <v>3.5</v>
      </c>
      <c r="W197" s="284">
        <v>2.5</v>
      </c>
      <c r="X197" s="85" t="s">
        <v>30</v>
      </c>
      <c r="Y197" s="209" t="s">
        <v>408</v>
      </c>
      <c r="Z197" s="147" t="s">
        <v>967</v>
      </c>
    </row>
    <row r="198" spans="1:29" ht="20.100000000000001" customHeight="1">
      <c r="A198" s="233">
        <v>56</v>
      </c>
      <c r="B198" s="284">
        <v>353</v>
      </c>
      <c r="C198" s="209" t="s">
        <v>455</v>
      </c>
      <c r="D198" s="160" t="s">
        <v>17</v>
      </c>
      <c r="E198" s="160">
        <v>54</v>
      </c>
      <c r="F198" s="160" t="s">
        <v>18</v>
      </c>
      <c r="G198" s="85">
        <v>272</v>
      </c>
      <c r="H198" s="160" t="s">
        <v>17</v>
      </c>
      <c r="I198" s="85">
        <v>53</v>
      </c>
      <c r="J198" s="160" t="s">
        <v>18</v>
      </c>
      <c r="K198" s="85">
        <v>942</v>
      </c>
      <c r="L198" s="160" t="s">
        <v>496</v>
      </c>
      <c r="M198" s="226"/>
      <c r="N198" s="226">
        <v>530</v>
      </c>
      <c r="O198" s="214" t="s">
        <v>27</v>
      </c>
      <c r="P198" s="284">
        <v>2.5</v>
      </c>
      <c r="Q198" s="284">
        <v>1.5</v>
      </c>
      <c r="R198" s="85" t="s">
        <v>30</v>
      </c>
      <c r="S198" s="226"/>
      <c r="T198" s="226">
        <v>530</v>
      </c>
      <c r="U198" s="214" t="s">
        <v>27</v>
      </c>
      <c r="V198" s="284">
        <v>2.5</v>
      </c>
      <c r="W198" s="284">
        <v>1.5</v>
      </c>
      <c r="X198" s="85" t="s">
        <v>30</v>
      </c>
      <c r="Y198" s="209" t="s">
        <v>409</v>
      </c>
      <c r="Z198" s="147" t="s">
        <v>967</v>
      </c>
    </row>
    <row r="199" spans="1:29" ht="20.100000000000001" customHeight="1">
      <c r="A199" s="233">
        <v>57</v>
      </c>
      <c r="B199" s="284">
        <v>353</v>
      </c>
      <c r="C199" s="209" t="s">
        <v>455</v>
      </c>
      <c r="D199" s="160" t="s">
        <v>17</v>
      </c>
      <c r="E199" s="160">
        <v>54</v>
      </c>
      <c r="F199" s="160" t="s">
        <v>18</v>
      </c>
      <c r="G199" s="160">
        <v>272</v>
      </c>
      <c r="H199" s="160" t="s">
        <v>17</v>
      </c>
      <c r="I199" s="160">
        <v>53</v>
      </c>
      <c r="J199" s="160" t="s">
        <v>18</v>
      </c>
      <c r="K199" s="160">
        <v>942</v>
      </c>
      <c r="L199" s="160" t="s">
        <v>488</v>
      </c>
      <c r="M199" s="226">
        <v>346</v>
      </c>
      <c r="N199" s="226"/>
      <c r="O199" s="214" t="s">
        <v>27</v>
      </c>
      <c r="P199" s="284">
        <v>2.5</v>
      </c>
      <c r="Q199" s="284">
        <v>1.5</v>
      </c>
      <c r="R199" s="85" t="s">
        <v>48</v>
      </c>
      <c r="S199" s="226">
        <v>346</v>
      </c>
      <c r="T199" s="226"/>
      <c r="U199" s="214" t="s">
        <v>27</v>
      </c>
      <c r="V199" s="284">
        <v>2.5</v>
      </c>
      <c r="W199" s="284">
        <v>1.5</v>
      </c>
      <c r="X199" s="85" t="s">
        <v>48</v>
      </c>
      <c r="Y199" s="209" t="s">
        <v>409</v>
      </c>
      <c r="Z199" s="147" t="s">
        <v>967</v>
      </c>
    </row>
    <row r="200" spans="1:29" ht="20.100000000000001" customHeight="1">
      <c r="A200" s="233">
        <v>58</v>
      </c>
      <c r="B200" s="284">
        <v>348</v>
      </c>
      <c r="C200" s="209" t="s">
        <v>456</v>
      </c>
      <c r="D200" s="160" t="s">
        <v>17</v>
      </c>
      <c r="E200" s="85">
        <v>55</v>
      </c>
      <c r="F200" s="160" t="s">
        <v>18</v>
      </c>
      <c r="G200" s="85">
        <v>561</v>
      </c>
      <c r="H200" s="160" t="s">
        <v>17</v>
      </c>
      <c r="I200" s="85">
        <v>56</v>
      </c>
      <c r="J200" s="160" t="s">
        <v>18</v>
      </c>
      <c r="K200" s="85">
        <v>154</v>
      </c>
      <c r="L200" s="160" t="s">
        <v>496</v>
      </c>
      <c r="M200" s="226"/>
      <c r="N200" s="226">
        <v>681</v>
      </c>
      <c r="O200" s="214" t="s">
        <v>27</v>
      </c>
      <c r="P200" s="284">
        <v>2</v>
      </c>
      <c r="Q200" s="284">
        <v>1.5</v>
      </c>
      <c r="R200" s="85" t="s">
        <v>48</v>
      </c>
      <c r="S200" s="226"/>
      <c r="T200" s="226">
        <v>681</v>
      </c>
      <c r="U200" s="214" t="s">
        <v>27</v>
      </c>
      <c r="V200" s="284">
        <v>2</v>
      </c>
      <c r="W200" s="284">
        <v>1.5</v>
      </c>
      <c r="X200" s="85" t="s">
        <v>48</v>
      </c>
      <c r="Y200" s="209" t="s">
        <v>409</v>
      </c>
      <c r="Z200" s="147" t="s">
        <v>967</v>
      </c>
    </row>
    <row r="201" spans="1:29" s="291" customFormat="1" ht="20.100000000000001" customHeight="1">
      <c r="A201" s="233">
        <v>59</v>
      </c>
      <c r="B201" s="108">
        <v>348</v>
      </c>
      <c r="C201" s="216" t="s">
        <v>970</v>
      </c>
      <c r="D201" s="201" t="s">
        <v>17</v>
      </c>
      <c r="E201" s="106">
        <v>55</v>
      </c>
      <c r="F201" s="201" t="s">
        <v>18</v>
      </c>
      <c r="G201" s="201">
        <v>566</v>
      </c>
      <c r="H201" s="106"/>
      <c r="I201" s="106"/>
      <c r="J201" s="106"/>
      <c r="K201" s="106"/>
      <c r="L201" s="201" t="s">
        <v>488</v>
      </c>
      <c r="M201" s="231">
        <v>1238</v>
      </c>
      <c r="N201" s="231"/>
      <c r="O201" s="212" t="s">
        <v>27</v>
      </c>
      <c r="P201" s="108">
        <v>2.5</v>
      </c>
      <c r="Q201" s="108">
        <v>1.5</v>
      </c>
      <c r="R201" s="106" t="s">
        <v>30</v>
      </c>
      <c r="S201" s="231">
        <v>1238</v>
      </c>
      <c r="T201" s="231"/>
      <c r="U201" s="212" t="s">
        <v>27</v>
      </c>
      <c r="V201" s="108">
        <v>2.5</v>
      </c>
      <c r="W201" s="108">
        <v>1.5</v>
      </c>
      <c r="X201" s="106" t="s">
        <v>30</v>
      </c>
      <c r="Y201" s="216" t="s">
        <v>409</v>
      </c>
      <c r="Z201" s="146" t="s">
        <v>968</v>
      </c>
      <c r="AC201" s="194"/>
    </row>
    <row r="202" spans="1:29" s="291" customFormat="1" ht="20.100000000000001" customHeight="1">
      <c r="A202" s="233">
        <v>60</v>
      </c>
      <c r="B202" s="108">
        <v>341</v>
      </c>
      <c r="C202" s="216" t="s">
        <v>47</v>
      </c>
      <c r="D202" s="201" t="s">
        <v>17</v>
      </c>
      <c r="E202" s="106">
        <v>57</v>
      </c>
      <c r="F202" s="201" t="s">
        <v>18</v>
      </c>
      <c r="G202" s="106">
        <v>432</v>
      </c>
      <c r="H202" s="106"/>
      <c r="I202" s="106"/>
      <c r="J202" s="106"/>
      <c r="K202" s="106"/>
      <c r="L202" s="201" t="s">
        <v>496</v>
      </c>
      <c r="M202" s="231"/>
      <c r="N202" s="231">
        <v>221</v>
      </c>
      <c r="O202" s="212" t="s">
        <v>27</v>
      </c>
      <c r="P202" s="108">
        <v>2</v>
      </c>
      <c r="Q202" s="108">
        <v>1</v>
      </c>
      <c r="R202" s="106" t="s">
        <v>48</v>
      </c>
      <c r="S202" s="231"/>
      <c r="T202" s="231">
        <v>221</v>
      </c>
      <c r="U202" s="212" t="s">
        <v>27</v>
      </c>
      <c r="V202" s="108">
        <v>2</v>
      </c>
      <c r="W202" s="108">
        <v>1</v>
      </c>
      <c r="X202" s="106" t="s">
        <v>48</v>
      </c>
      <c r="Y202" s="216" t="s">
        <v>410</v>
      </c>
      <c r="Z202" s="146" t="s">
        <v>968</v>
      </c>
      <c r="AC202" s="194"/>
    </row>
    <row r="203" spans="1:29" s="291" customFormat="1" ht="20.100000000000001" customHeight="1">
      <c r="A203" s="233">
        <v>61</v>
      </c>
      <c r="B203" s="108">
        <v>341</v>
      </c>
      <c r="C203" s="216" t="s">
        <v>47</v>
      </c>
      <c r="D203" s="201" t="s">
        <v>17</v>
      </c>
      <c r="E203" s="106">
        <v>57</v>
      </c>
      <c r="F203" s="201" t="s">
        <v>18</v>
      </c>
      <c r="G203" s="106">
        <v>432</v>
      </c>
      <c r="H203" s="106"/>
      <c r="I203" s="106"/>
      <c r="J203" s="106"/>
      <c r="K203" s="106"/>
      <c r="L203" s="201" t="s">
        <v>488</v>
      </c>
      <c r="M203" s="231">
        <v>167</v>
      </c>
      <c r="N203" s="231"/>
      <c r="O203" s="212" t="s">
        <v>27</v>
      </c>
      <c r="P203" s="108">
        <v>2</v>
      </c>
      <c r="Q203" s="108">
        <v>1</v>
      </c>
      <c r="R203" s="106" t="s">
        <v>48</v>
      </c>
      <c r="S203" s="231">
        <v>167</v>
      </c>
      <c r="T203" s="231"/>
      <c r="U203" s="212" t="s">
        <v>27</v>
      </c>
      <c r="V203" s="108">
        <v>2</v>
      </c>
      <c r="W203" s="108">
        <v>1</v>
      </c>
      <c r="X203" s="106" t="s">
        <v>48</v>
      </c>
      <c r="Y203" s="216" t="s">
        <v>410</v>
      </c>
      <c r="Z203" s="146" t="s">
        <v>968</v>
      </c>
      <c r="AC203" s="194"/>
    </row>
    <row r="204" spans="1:29" s="291" customFormat="1" ht="20.100000000000001" customHeight="1">
      <c r="A204" s="233">
        <v>62</v>
      </c>
      <c r="B204" s="108"/>
      <c r="C204" s="216" t="s">
        <v>933</v>
      </c>
      <c r="D204" s="201" t="s">
        <v>17</v>
      </c>
      <c r="E204" s="106">
        <v>59</v>
      </c>
      <c r="F204" s="201" t="s">
        <v>18</v>
      </c>
      <c r="G204" s="106">
        <v>525</v>
      </c>
      <c r="H204" s="106"/>
      <c r="I204" s="106"/>
      <c r="J204" s="106"/>
      <c r="K204" s="106"/>
      <c r="L204" s="201" t="s">
        <v>488</v>
      </c>
      <c r="M204" s="231"/>
      <c r="N204" s="231"/>
      <c r="O204" s="212" t="s">
        <v>27</v>
      </c>
      <c r="P204" s="108"/>
      <c r="Q204" s="108"/>
      <c r="R204" s="106"/>
      <c r="S204" s="231">
        <v>2093</v>
      </c>
      <c r="T204" s="231"/>
      <c r="U204" s="212"/>
      <c r="V204" s="108"/>
      <c r="W204" s="108"/>
      <c r="X204" s="106"/>
      <c r="Y204" s="216" t="s">
        <v>410</v>
      </c>
      <c r="Z204" s="146" t="s">
        <v>968</v>
      </c>
      <c r="AC204" s="194"/>
    </row>
    <row r="205" spans="1:29" s="291" customFormat="1" ht="20.100000000000001" customHeight="1">
      <c r="A205" s="233">
        <v>63</v>
      </c>
      <c r="B205" s="108">
        <v>334</v>
      </c>
      <c r="C205" s="212" t="s">
        <v>157</v>
      </c>
      <c r="D205" s="201" t="s">
        <v>17</v>
      </c>
      <c r="E205" s="106">
        <v>59</v>
      </c>
      <c r="F205" s="201" t="s">
        <v>18</v>
      </c>
      <c r="G205" s="106">
        <v>525</v>
      </c>
      <c r="H205" s="106"/>
      <c r="I205" s="106"/>
      <c r="J205" s="106"/>
      <c r="K205" s="106"/>
      <c r="L205" s="201" t="s">
        <v>496</v>
      </c>
      <c r="M205" s="231"/>
      <c r="N205" s="231">
        <v>1000</v>
      </c>
      <c r="O205" s="212" t="s">
        <v>27</v>
      </c>
      <c r="P205" s="108">
        <v>2</v>
      </c>
      <c r="Q205" s="108">
        <v>1</v>
      </c>
      <c r="R205" s="106" t="s">
        <v>26</v>
      </c>
      <c r="S205" s="231"/>
      <c r="T205" s="231">
        <v>1000</v>
      </c>
      <c r="U205" s="212" t="s">
        <v>27</v>
      </c>
      <c r="V205" s="108">
        <v>2</v>
      </c>
      <c r="W205" s="108">
        <v>1</v>
      </c>
      <c r="X205" s="106" t="s">
        <v>26</v>
      </c>
      <c r="Y205" s="216" t="s">
        <v>410</v>
      </c>
      <c r="Z205" s="146" t="s">
        <v>968</v>
      </c>
      <c r="AC205" s="194"/>
    </row>
    <row r="206" spans="1:29" ht="20.100000000000001" customHeight="1">
      <c r="A206" s="233">
        <v>64</v>
      </c>
      <c r="B206" s="284">
        <v>330</v>
      </c>
      <c r="C206" s="209" t="s">
        <v>457</v>
      </c>
      <c r="D206" s="160" t="s">
        <v>17</v>
      </c>
      <c r="E206" s="85">
        <v>61</v>
      </c>
      <c r="F206" s="160" t="s">
        <v>18</v>
      </c>
      <c r="G206" s="210" t="s">
        <v>483</v>
      </c>
      <c r="H206" s="160" t="s">
        <v>17</v>
      </c>
      <c r="I206" s="85">
        <v>60</v>
      </c>
      <c r="J206" s="160" t="s">
        <v>18</v>
      </c>
      <c r="K206" s="85">
        <v>550</v>
      </c>
      <c r="L206" s="160" t="s">
        <v>488</v>
      </c>
      <c r="M206" s="226">
        <v>3568</v>
      </c>
      <c r="N206" s="226"/>
      <c r="O206" s="214" t="s">
        <v>27</v>
      </c>
      <c r="P206" s="284">
        <v>5</v>
      </c>
      <c r="Q206" s="284">
        <v>2.5</v>
      </c>
      <c r="R206" s="85" t="s">
        <v>26</v>
      </c>
      <c r="S206" s="226">
        <v>1475</v>
      </c>
      <c r="T206" s="226"/>
      <c r="U206" s="214" t="s">
        <v>27</v>
      </c>
      <c r="V206" s="284">
        <v>5</v>
      </c>
      <c r="W206" s="284">
        <v>2.5</v>
      </c>
      <c r="X206" s="85" t="s">
        <v>26</v>
      </c>
      <c r="Y206" s="209" t="s">
        <v>410</v>
      </c>
      <c r="Z206" s="147" t="s">
        <v>967</v>
      </c>
    </row>
    <row r="207" spans="1:29" s="291" customFormat="1" ht="20.100000000000001" customHeight="1">
      <c r="A207" s="233">
        <v>65</v>
      </c>
      <c r="B207" s="108"/>
      <c r="C207" s="216" t="s">
        <v>933</v>
      </c>
      <c r="D207" s="201" t="s">
        <v>17</v>
      </c>
      <c r="E207" s="106">
        <v>62</v>
      </c>
      <c r="F207" s="201" t="s">
        <v>18</v>
      </c>
      <c r="G207" s="217" t="s">
        <v>572</v>
      </c>
      <c r="H207" s="106"/>
      <c r="I207" s="106"/>
      <c r="J207" s="106"/>
      <c r="K207" s="106"/>
      <c r="L207" s="201" t="s">
        <v>496</v>
      </c>
      <c r="M207" s="231"/>
      <c r="N207" s="231"/>
      <c r="O207" s="212" t="s">
        <v>27</v>
      </c>
      <c r="P207" s="108"/>
      <c r="Q207" s="108"/>
      <c r="R207" s="106"/>
      <c r="S207" s="231"/>
      <c r="T207" s="231">
        <v>218</v>
      </c>
      <c r="U207" s="212"/>
      <c r="V207" s="108"/>
      <c r="W207" s="108"/>
      <c r="X207" s="106"/>
      <c r="Y207" s="216" t="s">
        <v>410</v>
      </c>
      <c r="Z207" s="146" t="s">
        <v>968</v>
      </c>
      <c r="AC207" s="194"/>
    </row>
    <row r="208" spans="1:29" ht="20.100000000000001" customHeight="1">
      <c r="A208" s="233">
        <v>66</v>
      </c>
      <c r="B208" s="284">
        <v>323</v>
      </c>
      <c r="C208" s="209" t="s">
        <v>458</v>
      </c>
      <c r="D208" s="160" t="s">
        <v>17</v>
      </c>
      <c r="E208" s="85">
        <v>62</v>
      </c>
      <c r="F208" s="160" t="s">
        <v>18</v>
      </c>
      <c r="G208" s="210" t="s">
        <v>572</v>
      </c>
      <c r="H208" s="160" t="s">
        <v>17</v>
      </c>
      <c r="I208" s="85">
        <v>62</v>
      </c>
      <c r="J208" s="160" t="s">
        <v>18</v>
      </c>
      <c r="K208" s="85">
        <v>35</v>
      </c>
      <c r="L208" s="160" t="s">
        <v>488</v>
      </c>
      <c r="M208" s="226">
        <v>1035</v>
      </c>
      <c r="N208" s="226"/>
      <c r="O208" s="214" t="s">
        <v>27</v>
      </c>
      <c r="P208" s="284">
        <v>7</v>
      </c>
      <c r="Q208" s="284">
        <v>5.5</v>
      </c>
      <c r="R208" s="85" t="s">
        <v>30</v>
      </c>
      <c r="S208" s="226">
        <v>1035</v>
      </c>
      <c r="T208" s="226"/>
      <c r="U208" s="214" t="s">
        <v>27</v>
      </c>
      <c r="V208" s="284">
        <v>7</v>
      </c>
      <c r="W208" s="284">
        <v>5.5</v>
      </c>
      <c r="X208" s="85" t="s">
        <v>30</v>
      </c>
      <c r="Y208" s="209" t="s">
        <v>410</v>
      </c>
      <c r="Z208" s="147" t="s">
        <v>967</v>
      </c>
    </row>
    <row r="209" spans="1:29" ht="20.100000000000001" customHeight="1">
      <c r="A209" s="233">
        <v>67</v>
      </c>
      <c r="B209" s="108"/>
      <c r="C209" s="216" t="s">
        <v>933</v>
      </c>
      <c r="D209" s="201" t="s">
        <v>17</v>
      </c>
      <c r="E209" s="106">
        <v>63</v>
      </c>
      <c r="F209" s="201" t="s">
        <v>18</v>
      </c>
      <c r="G209" s="106">
        <v>800</v>
      </c>
      <c r="H209" s="106"/>
      <c r="I209" s="106"/>
      <c r="J209" s="106"/>
      <c r="K209" s="106"/>
      <c r="L209" s="201" t="s">
        <v>496</v>
      </c>
      <c r="M209" s="231"/>
      <c r="N209" s="231"/>
      <c r="O209" s="212"/>
      <c r="P209" s="279"/>
      <c r="Q209" s="279"/>
      <c r="R209" s="106"/>
      <c r="S209" s="231"/>
      <c r="T209" s="231">
        <v>900</v>
      </c>
      <c r="U209" s="212"/>
      <c r="V209" s="279"/>
      <c r="W209" s="279"/>
      <c r="X209" s="106"/>
      <c r="Y209" s="216" t="s">
        <v>411</v>
      </c>
      <c r="Z209" s="146" t="s">
        <v>968</v>
      </c>
    </row>
    <row r="210" spans="1:29" ht="20.100000000000001" customHeight="1">
      <c r="A210" s="233">
        <v>68</v>
      </c>
      <c r="B210" s="108"/>
      <c r="C210" s="216" t="s">
        <v>933</v>
      </c>
      <c r="D210" s="201" t="s">
        <v>17</v>
      </c>
      <c r="E210" s="106">
        <v>63</v>
      </c>
      <c r="F210" s="201" t="s">
        <v>18</v>
      </c>
      <c r="G210" s="106">
        <v>800</v>
      </c>
      <c r="H210" s="106"/>
      <c r="I210" s="106"/>
      <c r="J210" s="106"/>
      <c r="K210" s="106"/>
      <c r="L210" s="201" t="s">
        <v>488</v>
      </c>
      <c r="M210" s="231"/>
      <c r="N210" s="231"/>
      <c r="O210" s="212"/>
      <c r="P210" s="279"/>
      <c r="Q210" s="279"/>
      <c r="R210" s="106"/>
      <c r="S210" s="231">
        <v>1415</v>
      </c>
      <c r="T210" s="231"/>
      <c r="U210" s="212"/>
      <c r="V210" s="279"/>
      <c r="W210" s="279"/>
      <c r="X210" s="106"/>
      <c r="Y210" s="216" t="s">
        <v>411</v>
      </c>
      <c r="Z210" s="146" t="s">
        <v>968</v>
      </c>
    </row>
    <row r="211" spans="1:29" s="291" customFormat="1" ht="20.100000000000001" customHeight="1">
      <c r="A211" s="233">
        <v>69</v>
      </c>
      <c r="B211" s="108"/>
      <c r="C211" s="216" t="s">
        <v>933</v>
      </c>
      <c r="D211" s="201" t="s">
        <v>17</v>
      </c>
      <c r="E211" s="106">
        <v>65</v>
      </c>
      <c r="F211" s="201" t="s">
        <v>18</v>
      </c>
      <c r="G211" s="106">
        <v>421</v>
      </c>
      <c r="H211" s="106"/>
      <c r="I211" s="106"/>
      <c r="J211" s="106"/>
      <c r="K211" s="106"/>
      <c r="L211" s="201" t="s">
        <v>488</v>
      </c>
      <c r="M211" s="231"/>
      <c r="N211" s="231"/>
      <c r="O211" s="212" t="s">
        <v>27</v>
      </c>
      <c r="P211" s="108"/>
      <c r="Q211" s="108"/>
      <c r="R211" s="106"/>
      <c r="S211" s="231">
        <v>1156</v>
      </c>
      <c r="T211" s="231"/>
      <c r="U211" s="212"/>
      <c r="V211" s="108"/>
      <c r="W211" s="108"/>
      <c r="X211" s="106"/>
      <c r="Y211" s="216" t="s">
        <v>411</v>
      </c>
      <c r="Z211" s="146" t="s">
        <v>968</v>
      </c>
      <c r="AC211" s="194"/>
    </row>
    <row r="212" spans="1:29" s="291" customFormat="1" ht="20.100000000000001" customHeight="1">
      <c r="A212" s="233">
        <v>70</v>
      </c>
      <c r="B212" s="108">
        <v>313</v>
      </c>
      <c r="C212" s="212" t="s">
        <v>142</v>
      </c>
      <c r="D212" s="201" t="s">
        <v>17</v>
      </c>
      <c r="E212" s="106">
        <v>65</v>
      </c>
      <c r="F212" s="201" t="s">
        <v>18</v>
      </c>
      <c r="G212" s="106">
        <v>421</v>
      </c>
      <c r="H212" s="106"/>
      <c r="I212" s="106"/>
      <c r="J212" s="106"/>
      <c r="K212" s="106"/>
      <c r="L212" s="201" t="s">
        <v>496</v>
      </c>
      <c r="M212" s="231"/>
      <c r="N212" s="231">
        <v>2521</v>
      </c>
      <c r="O212" s="212" t="s">
        <v>27</v>
      </c>
      <c r="P212" s="108">
        <v>2.5</v>
      </c>
      <c r="Q212" s="108">
        <v>2.5</v>
      </c>
      <c r="R212" s="106" t="s">
        <v>48</v>
      </c>
      <c r="S212" s="231"/>
      <c r="T212" s="231">
        <v>1621</v>
      </c>
      <c r="U212" s="212" t="s">
        <v>27</v>
      </c>
      <c r="V212" s="108">
        <v>2.5</v>
      </c>
      <c r="W212" s="108">
        <v>2.5</v>
      </c>
      <c r="X212" s="106" t="s">
        <v>48</v>
      </c>
      <c r="Y212" s="216" t="s">
        <v>411</v>
      </c>
      <c r="Z212" s="146" t="s">
        <v>968</v>
      </c>
      <c r="AC212" s="194"/>
    </row>
    <row r="213" spans="1:29" ht="20.100000000000001" customHeight="1">
      <c r="A213" s="233">
        <v>71</v>
      </c>
      <c r="B213" s="284">
        <v>307</v>
      </c>
      <c r="C213" s="214" t="s">
        <v>134</v>
      </c>
      <c r="D213" s="160" t="s">
        <v>17</v>
      </c>
      <c r="E213" s="85">
        <v>66</v>
      </c>
      <c r="F213" s="160" t="s">
        <v>18</v>
      </c>
      <c r="G213" s="85">
        <v>528</v>
      </c>
      <c r="H213" s="160" t="s">
        <v>17</v>
      </c>
      <c r="I213" s="85">
        <v>65</v>
      </c>
      <c r="J213" s="160" t="s">
        <v>18</v>
      </c>
      <c r="K213" s="85">
        <v>700</v>
      </c>
      <c r="L213" s="160" t="s">
        <v>496</v>
      </c>
      <c r="M213" s="226"/>
      <c r="N213" s="226">
        <v>499</v>
      </c>
      <c r="O213" s="214" t="s">
        <v>27</v>
      </c>
      <c r="P213" s="284">
        <v>7.5</v>
      </c>
      <c r="Q213" s="284">
        <v>5.5</v>
      </c>
      <c r="R213" s="85" t="s">
        <v>30</v>
      </c>
      <c r="S213" s="226"/>
      <c r="T213" s="226">
        <v>499</v>
      </c>
      <c r="U213" s="214" t="s">
        <v>27</v>
      </c>
      <c r="V213" s="284">
        <v>7.5</v>
      </c>
      <c r="W213" s="284">
        <v>5.5</v>
      </c>
      <c r="X213" s="85" t="s">
        <v>30</v>
      </c>
      <c r="Y213" s="209" t="s">
        <v>411</v>
      </c>
      <c r="Z213" s="147" t="s">
        <v>967</v>
      </c>
    </row>
    <row r="214" spans="1:29" ht="20.100000000000001" customHeight="1">
      <c r="A214" s="233">
        <v>72</v>
      </c>
      <c r="B214" s="284">
        <v>307</v>
      </c>
      <c r="C214" s="214" t="s">
        <v>134</v>
      </c>
      <c r="D214" s="160" t="s">
        <v>17</v>
      </c>
      <c r="E214" s="85">
        <v>66</v>
      </c>
      <c r="F214" s="160" t="s">
        <v>18</v>
      </c>
      <c r="G214" s="85">
        <v>528</v>
      </c>
      <c r="H214" s="160" t="s">
        <v>17</v>
      </c>
      <c r="I214" s="85">
        <v>65</v>
      </c>
      <c r="J214" s="160" t="s">
        <v>18</v>
      </c>
      <c r="K214" s="85">
        <v>700</v>
      </c>
      <c r="L214" s="160" t="s">
        <v>488</v>
      </c>
      <c r="M214" s="226">
        <v>2272</v>
      </c>
      <c r="N214" s="226"/>
      <c r="O214" s="214" t="s">
        <v>27</v>
      </c>
      <c r="P214" s="284">
        <v>7.5</v>
      </c>
      <c r="Q214" s="284">
        <v>5.5</v>
      </c>
      <c r="R214" s="85" t="s">
        <v>30</v>
      </c>
      <c r="S214" s="226">
        <v>2272</v>
      </c>
      <c r="T214" s="226"/>
      <c r="U214" s="214" t="s">
        <v>27</v>
      </c>
      <c r="V214" s="284">
        <v>7.5</v>
      </c>
      <c r="W214" s="284">
        <v>5.5</v>
      </c>
      <c r="X214" s="85" t="s">
        <v>30</v>
      </c>
      <c r="Y214" s="209" t="s">
        <v>411</v>
      </c>
      <c r="Z214" s="147" t="s">
        <v>967</v>
      </c>
    </row>
    <row r="215" spans="1:29" s="291" customFormat="1" ht="20.100000000000001" customHeight="1">
      <c r="A215" s="233">
        <v>73</v>
      </c>
      <c r="B215" s="108">
        <v>303</v>
      </c>
      <c r="C215" s="216" t="s">
        <v>470</v>
      </c>
      <c r="D215" s="201" t="s">
        <v>17</v>
      </c>
      <c r="E215" s="106">
        <v>67</v>
      </c>
      <c r="F215" s="201" t="s">
        <v>18</v>
      </c>
      <c r="G215" s="106">
        <v>700</v>
      </c>
      <c r="H215" s="106"/>
      <c r="I215" s="106"/>
      <c r="J215" s="106"/>
      <c r="K215" s="106"/>
      <c r="L215" s="201" t="s">
        <v>496</v>
      </c>
      <c r="M215" s="231"/>
      <c r="N215" s="231">
        <v>319</v>
      </c>
      <c r="O215" s="212" t="s">
        <v>20</v>
      </c>
      <c r="P215" s="108">
        <v>24</v>
      </c>
      <c r="Q215" s="108">
        <v>15</v>
      </c>
      <c r="R215" s="106" t="s">
        <v>30</v>
      </c>
      <c r="S215" s="231"/>
      <c r="T215" s="231">
        <v>319</v>
      </c>
      <c r="U215" s="212" t="s">
        <v>20</v>
      </c>
      <c r="V215" s="108">
        <v>24</v>
      </c>
      <c r="W215" s="108">
        <v>15</v>
      </c>
      <c r="X215" s="106" t="s">
        <v>30</v>
      </c>
      <c r="Y215" s="216" t="s">
        <v>412</v>
      </c>
      <c r="Z215" s="146" t="s">
        <v>968</v>
      </c>
      <c r="AC215" s="194"/>
    </row>
    <row r="216" spans="1:29" s="291" customFormat="1" ht="20.100000000000001" customHeight="1">
      <c r="A216" s="233">
        <v>74</v>
      </c>
      <c r="B216" s="108">
        <v>303</v>
      </c>
      <c r="C216" s="212" t="s">
        <v>58</v>
      </c>
      <c r="D216" s="201" t="s">
        <v>17</v>
      </c>
      <c r="E216" s="106">
        <v>67</v>
      </c>
      <c r="F216" s="201" t="s">
        <v>18</v>
      </c>
      <c r="G216" s="106">
        <v>700</v>
      </c>
      <c r="H216" s="106"/>
      <c r="I216" s="106"/>
      <c r="J216" s="106"/>
      <c r="K216" s="106"/>
      <c r="L216" s="201" t="s">
        <v>488</v>
      </c>
      <c r="M216" s="231">
        <v>319</v>
      </c>
      <c r="N216" s="231"/>
      <c r="O216" s="212" t="s">
        <v>20</v>
      </c>
      <c r="P216" s="108">
        <v>7.5</v>
      </c>
      <c r="Q216" s="108">
        <v>5.5</v>
      </c>
      <c r="R216" s="106" t="s">
        <v>30</v>
      </c>
      <c r="S216" s="231">
        <v>319</v>
      </c>
      <c r="T216" s="231"/>
      <c r="U216" s="212" t="s">
        <v>20</v>
      </c>
      <c r="V216" s="108">
        <v>7.5</v>
      </c>
      <c r="W216" s="108">
        <v>5.5</v>
      </c>
      <c r="X216" s="106" t="s">
        <v>30</v>
      </c>
      <c r="Y216" s="216" t="s">
        <v>412</v>
      </c>
      <c r="Z216" s="146" t="s">
        <v>968</v>
      </c>
      <c r="AC216" s="194"/>
    </row>
    <row r="217" spans="1:29" s="291" customFormat="1" ht="20.100000000000001" customHeight="1">
      <c r="A217" s="233">
        <v>75</v>
      </c>
      <c r="B217" s="108"/>
      <c r="C217" s="216" t="s">
        <v>933</v>
      </c>
      <c r="D217" s="201" t="s">
        <v>17</v>
      </c>
      <c r="E217" s="106">
        <v>69</v>
      </c>
      <c r="F217" s="201" t="s">
        <v>18</v>
      </c>
      <c r="G217" s="106">
        <v>100</v>
      </c>
      <c r="H217" s="106"/>
      <c r="I217" s="106"/>
      <c r="J217" s="106"/>
      <c r="K217" s="106"/>
      <c r="L217" s="201" t="s">
        <v>488</v>
      </c>
      <c r="M217" s="231"/>
      <c r="N217" s="231"/>
      <c r="O217" s="212" t="s">
        <v>27</v>
      </c>
      <c r="P217" s="108"/>
      <c r="Q217" s="108"/>
      <c r="R217" s="106"/>
      <c r="S217" s="231">
        <v>205</v>
      </c>
      <c r="T217" s="231"/>
      <c r="U217" s="212"/>
      <c r="V217" s="108"/>
      <c r="W217" s="108"/>
      <c r="X217" s="106"/>
      <c r="Y217" s="216" t="s">
        <v>413</v>
      </c>
      <c r="Z217" s="146" t="s">
        <v>968</v>
      </c>
      <c r="AC217" s="194"/>
    </row>
    <row r="218" spans="1:29" s="291" customFormat="1" ht="20.100000000000001" customHeight="1">
      <c r="A218" s="233">
        <v>76</v>
      </c>
      <c r="B218" s="108">
        <v>298</v>
      </c>
      <c r="C218" s="212" t="s">
        <v>126</v>
      </c>
      <c r="D218" s="201" t="s">
        <v>17</v>
      </c>
      <c r="E218" s="106">
        <v>69</v>
      </c>
      <c r="F218" s="201" t="s">
        <v>18</v>
      </c>
      <c r="G218" s="106">
        <v>100</v>
      </c>
      <c r="H218" s="106"/>
      <c r="I218" s="106"/>
      <c r="J218" s="106"/>
      <c r="K218" s="106"/>
      <c r="L218" s="201" t="s">
        <v>496</v>
      </c>
      <c r="M218" s="231"/>
      <c r="N218" s="231">
        <v>1000</v>
      </c>
      <c r="O218" s="212" t="s">
        <v>27</v>
      </c>
      <c r="P218" s="108">
        <v>7</v>
      </c>
      <c r="Q218" s="108">
        <v>5.5</v>
      </c>
      <c r="R218" s="106" t="s">
        <v>30</v>
      </c>
      <c r="S218" s="231"/>
      <c r="T218" s="231">
        <v>1000</v>
      </c>
      <c r="U218" s="212" t="s">
        <v>27</v>
      </c>
      <c r="V218" s="108">
        <v>7</v>
      </c>
      <c r="W218" s="108">
        <v>5.5</v>
      </c>
      <c r="X218" s="106" t="s">
        <v>30</v>
      </c>
      <c r="Y218" s="216" t="s">
        <v>413</v>
      </c>
      <c r="Z218" s="146" t="s">
        <v>968</v>
      </c>
      <c r="AC218" s="194"/>
    </row>
    <row r="219" spans="1:29" ht="20.100000000000001" customHeight="1">
      <c r="A219" s="233">
        <v>77</v>
      </c>
      <c r="B219" s="108">
        <v>289</v>
      </c>
      <c r="C219" s="216" t="s">
        <v>459</v>
      </c>
      <c r="D219" s="201" t="s">
        <v>17</v>
      </c>
      <c r="E219" s="106">
        <v>70</v>
      </c>
      <c r="F219" s="201" t="s">
        <v>18</v>
      </c>
      <c r="G219" s="106">
        <v>577</v>
      </c>
      <c r="H219" s="201" t="s">
        <v>17</v>
      </c>
      <c r="I219" s="106">
        <v>69</v>
      </c>
      <c r="J219" s="201" t="s">
        <v>18</v>
      </c>
      <c r="K219" s="106">
        <v>905</v>
      </c>
      <c r="L219" s="201" t="s">
        <v>488</v>
      </c>
      <c r="M219" s="231">
        <v>107</v>
      </c>
      <c r="N219" s="231"/>
      <c r="O219" s="212" t="s">
        <v>27</v>
      </c>
      <c r="P219" s="108">
        <v>5.5</v>
      </c>
      <c r="Q219" s="108">
        <v>3.5</v>
      </c>
      <c r="R219" s="106" t="s">
        <v>30</v>
      </c>
      <c r="S219" s="231">
        <v>107</v>
      </c>
      <c r="T219" s="231"/>
      <c r="U219" s="212" t="s">
        <v>27</v>
      </c>
      <c r="V219" s="108">
        <v>5.5</v>
      </c>
      <c r="W219" s="108">
        <v>3.5</v>
      </c>
      <c r="X219" s="106" t="s">
        <v>30</v>
      </c>
      <c r="Y219" s="216" t="s">
        <v>413</v>
      </c>
      <c r="Z219" s="146" t="s">
        <v>968</v>
      </c>
    </row>
    <row r="220" spans="1:29" ht="20.100000000000001" customHeight="1">
      <c r="A220" s="233">
        <v>78</v>
      </c>
      <c r="B220" s="108">
        <v>289</v>
      </c>
      <c r="C220" s="216" t="s">
        <v>460</v>
      </c>
      <c r="D220" s="201" t="s">
        <v>17</v>
      </c>
      <c r="E220" s="106">
        <v>70</v>
      </c>
      <c r="F220" s="201" t="s">
        <v>18</v>
      </c>
      <c r="G220" s="106">
        <v>577</v>
      </c>
      <c r="H220" s="201" t="s">
        <v>17</v>
      </c>
      <c r="I220" s="106">
        <v>69</v>
      </c>
      <c r="J220" s="201" t="s">
        <v>18</v>
      </c>
      <c r="K220" s="106">
        <v>905</v>
      </c>
      <c r="L220" s="201" t="s">
        <v>496</v>
      </c>
      <c r="M220" s="231"/>
      <c r="N220" s="231">
        <v>513</v>
      </c>
      <c r="O220" s="212" t="s">
        <v>27</v>
      </c>
      <c r="P220" s="108">
        <v>2</v>
      </c>
      <c r="Q220" s="108">
        <v>1.5</v>
      </c>
      <c r="R220" s="106" t="s">
        <v>48</v>
      </c>
      <c r="S220" s="231"/>
      <c r="T220" s="231">
        <v>513</v>
      </c>
      <c r="U220" s="212" t="s">
        <v>27</v>
      </c>
      <c r="V220" s="108">
        <v>2</v>
      </c>
      <c r="W220" s="108">
        <v>1.5</v>
      </c>
      <c r="X220" s="106" t="s">
        <v>48</v>
      </c>
      <c r="Y220" s="216" t="s">
        <v>413</v>
      </c>
      <c r="Z220" s="146" t="s">
        <v>968</v>
      </c>
    </row>
    <row r="221" spans="1:29" s="291" customFormat="1" ht="20.100000000000001" customHeight="1">
      <c r="A221" s="233">
        <v>79</v>
      </c>
      <c r="B221" s="108">
        <v>284</v>
      </c>
      <c r="C221" s="212" t="s">
        <v>46</v>
      </c>
      <c r="D221" s="201" t="s">
        <v>17</v>
      </c>
      <c r="E221" s="106">
        <v>71</v>
      </c>
      <c r="F221" s="201" t="s">
        <v>18</v>
      </c>
      <c r="G221" s="106">
        <v>967</v>
      </c>
      <c r="H221" s="106"/>
      <c r="I221" s="106"/>
      <c r="J221" s="106"/>
      <c r="K221" s="106"/>
      <c r="L221" s="201" t="s">
        <v>496</v>
      </c>
      <c r="M221" s="231"/>
      <c r="N221" s="231">
        <v>153</v>
      </c>
      <c r="O221" s="212" t="s">
        <v>27</v>
      </c>
      <c r="P221" s="108">
        <v>3</v>
      </c>
      <c r="Q221" s="108">
        <v>1.5</v>
      </c>
      <c r="R221" s="106" t="s">
        <v>26</v>
      </c>
      <c r="S221" s="231"/>
      <c r="T221" s="231">
        <v>153</v>
      </c>
      <c r="U221" s="212" t="s">
        <v>27</v>
      </c>
      <c r="V221" s="108">
        <v>3</v>
      </c>
      <c r="W221" s="108">
        <v>1.5</v>
      </c>
      <c r="X221" s="106" t="s">
        <v>26</v>
      </c>
      <c r="Y221" s="216" t="s">
        <v>413</v>
      </c>
      <c r="Z221" s="146" t="s">
        <v>968</v>
      </c>
      <c r="AC221" s="194"/>
    </row>
    <row r="222" spans="1:29" s="291" customFormat="1" ht="20.100000000000001" customHeight="1">
      <c r="A222" s="233">
        <v>80</v>
      </c>
      <c r="B222" s="108">
        <v>284</v>
      </c>
      <c r="C222" s="212" t="s">
        <v>46</v>
      </c>
      <c r="D222" s="201" t="s">
        <v>17</v>
      </c>
      <c r="E222" s="106">
        <v>71</v>
      </c>
      <c r="F222" s="201" t="s">
        <v>18</v>
      </c>
      <c r="G222" s="106">
        <v>967</v>
      </c>
      <c r="H222" s="106"/>
      <c r="I222" s="106"/>
      <c r="J222" s="106"/>
      <c r="K222" s="106"/>
      <c r="L222" s="201" t="s">
        <v>488</v>
      </c>
      <c r="M222" s="231">
        <v>1390</v>
      </c>
      <c r="N222" s="231"/>
      <c r="O222" s="212" t="s">
        <v>27</v>
      </c>
      <c r="P222" s="108">
        <v>3</v>
      </c>
      <c r="Q222" s="108">
        <v>1.5</v>
      </c>
      <c r="R222" s="106" t="s">
        <v>26</v>
      </c>
      <c r="S222" s="231">
        <v>1390</v>
      </c>
      <c r="T222" s="231"/>
      <c r="U222" s="212" t="s">
        <v>27</v>
      </c>
      <c r="V222" s="108">
        <v>3</v>
      </c>
      <c r="W222" s="108">
        <v>1.5</v>
      </c>
      <c r="X222" s="106" t="s">
        <v>26</v>
      </c>
      <c r="Y222" s="216" t="s">
        <v>413</v>
      </c>
      <c r="Z222" s="146" t="s">
        <v>968</v>
      </c>
      <c r="AC222" s="194"/>
    </row>
    <row r="223" spans="1:29" s="291" customFormat="1" ht="20.100000000000001" customHeight="1">
      <c r="A223" s="233">
        <v>81</v>
      </c>
      <c r="B223" s="108"/>
      <c r="C223" s="216" t="s">
        <v>933</v>
      </c>
      <c r="D223" s="201" t="s">
        <v>17</v>
      </c>
      <c r="E223" s="106">
        <v>73</v>
      </c>
      <c r="F223" s="201" t="s">
        <v>18</v>
      </c>
      <c r="G223" s="106">
        <v>900</v>
      </c>
      <c r="H223" s="106"/>
      <c r="I223" s="106"/>
      <c r="J223" s="106"/>
      <c r="K223" s="106"/>
      <c r="L223" s="201" t="s">
        <v>496</v>
      </c>
      <c r="M223" s="231"/>
      <c r="N223" s="231"/>
      <c r="O223" s="212" t="s">
        <v>27</v>
      </c>
      <c r="P223" s="108"/>
      <c r="Q223" s="108"/>
      <c r="R223" s="106"/>
      <c r="S223" s="231"/>
      <c r="T223" s="231">
        <v>1528</v>
      </c>
      <c r="U223" s="212"/>
      <c r="V223" s="108"/>
      <c r="W223" s="108"/>
      <c r="X223" s="106"/>
      <c r="Y223" s="216" t="s">
        <v>414</v>
      </c>
      <c r="Z223" s="146" t="s">
        <v>968</v>
      </c>
      <c r="AC223" s="194"/>
    </row>
    <row r="224" spans="1:29" ht="20.100000000000001" customHeight="1">
      <c r="A224" s="233">
        <v>82</v>
      </c>
      <c r="B224" s="284">
        <v>280</v>
      </c>
      <c r="C224" s="209" t="s">
        <v>461</v>
      </c>
      <c r="D224" s="160" t="s">
        <v>17</v>
      </c>
      <c r="E224" s="85">
        <v>73</v>
      </c>
      <c r="F224" s="160" t="s">
        <v>18</v>
      </c>
      <c r="G224" s="85">
        <v>900</v>
      </c>
      <c r="H224" s="160" t="s">
        <v>17</v>
      </c>
      <c r="I224" s="85">
        <v>74</v>
      </c>
      <c r="J224" s="160" t="s">
        <v>18</v>
      </c>
      <c r="K224" s="85">
        <v>350</v>
      </c>
      <c r="L224" s="160" t="s">
        <v>488</v>
      </c>
      <c r="M224" s="226">
        <v>1528</v>
      </c>
      <c r="N224" s="226"/>
      <c r="O224" s="214" t="s">
        <v>27</v>
      </c>
      <c r="P224" s="284">
        <v>5.5</v>
      </c>
      <c r="Q224" s="284">
        <v>3.5</v>
      </c>
      <c r="R224" s="85" t="s">
        <v>30</v>
      </c>
      <c r="S224" s="226">
        <v>1528</v>
      </c>
      <c r="T224" s="226"/>
      <c r="U224" s="214" t="s">
        <v>27</v>
      </c>
      <c r="V224" s="284">
        <v>5.5</v>
      </c>
      <c r="W224" s="284">
        <v>3.5</v>
      </c>
      <c r="X224" s="85" t="s">
        <v>30</v>
      </c>
      <c r="Y224" s="209" t="s">
        <v>414</v>
      </c>
      <c r="Z224" s="147" t="s">
        <v>967</v>
      </c>
    </row>
    <row r="225" spans="1:29" s="291" customFormat="1" ht="20.100000000000001" customHeight="1">
      <c r="A225" s="233">
        <v>83</v>
      </c>
      <c r="B225" s="108">
        <v>275</v>
      </c>
      <c r="C225" s="212" t="s">
        <v>111</v>
      </c>
      <c r="D225" s="201" t="s">
        <v>17</v>
      </c>
      <c r="E225" s="106">
        <v>75</v>
      </c>
      <c r="F225" s="201" t="s">
        <v>18</v>
      </c>
      <c r="G225" s="106">
        <v>295</v>
      </c>
      <c r="H225" s="106"/>
      <c r="I225" s="106"/>
      <c r="J225" s="106"/>
      <c r="K225" s="106"/>
      <c r="L225" s="201" t="s">
        <v>496</v>
      </c>
      <c r="M225" s="231"/>
      <c r="N225" s="231">
        <v>702</v>
      </c>
      <c r="O225" s="212" t="s">
        <v>27</v>
      </c>
      <c r="P225" s="108">
        <v>1</v>
      </c>
      <c r="Q225" s="108">
        <v>0.5</v>
      </c>
      <c r="R225" s="106" t="s">
        <v>48</v>
      </c>
      <c r="S225" s="231"/>
      <c r="T225" s="231">
        <v>702</v>
      </c>
      <c r="U225" s="212" t="s">
        <v>27</v>
      </c>
      <c r="V225" s="108">
        <v>1</v>
      </c>
      <c r="W225" s="108">
        <v>0.5</v>
      </c>
      <c r="X225" s="106" t="s">
        <v>48</v>
      </c>
      <c r="Y225" s="216" t="s">
        <v>414</v>
      </c>
      <c r="Z225" s="146" t="s">
        <v>968</v>
      </c>
      <c r="AC225" s="194"/>
    </row>
    <row r="226" spans="1:29" s="291" customFormat="1" ht="20.100000000000001" customHeight="1">
      <c r="A226" s="233">
        <v>84</v>
      </c>
      <c r="B226" s="108">
        <v>275</v>
      </c>
      <c r="C226" s="212" t="s">
        <v>111</v>
      </c>
      <c r="D226" s="201" t="s">
        <v>17</v>
      </c>
      <c r="E226" s="106">
        <v>75</v>
      </c>
      <c r="F226" s="201" t="s">
        <v>18</v>
      </c>
      <c r="G226" s="106">
        <v>295</v>
      </c>
      <c r="H226" s="106"/>
      <c r="I226" s="106"/>
      <c r="J226" s="106"/>
      <c r="K226" s="106"/>
      <c r="L226" s="201" t="s">
        <v>488</v>
      </c>
      <c r="M226" s="231">
        <v>702</v>
      </c>
      <c r="N226" s="231"/>
      <c r="O226" s="212" t="s">
        <v>27</v>
      </c>
      <c r="P226" s="108">
        <v>0.5</v>
      </c>
      <c r="Q226" s="108">
        <v>0.5</v>
      </c>
      <c r="R226" s="106" t="s">
        <v>26</v>
      </c>
      <c r="S226" s="231">
        <v>702</v>
      </c>
      <c r="T226" s="231"/>
      <c r="U226" s="212" t="s">
        <v>27</v>
      </c>
      <c r="V226" s="108">
        <v>0.5</v>
      </c>
      <c r="W226" s="108">
        <v>0.5</v>
      </c>
      <c r="X226" s="106" t="s">
        <v>26</v>
      </c>
      <c r="Y226" s="216" t="s">
        <v>414</v>
      </c>
      <c r="Z226" s="146" t="s">
        <v>968</v>
      </c>
      <c r="AC226" s="194"/>
    </row>
    <row r="227" spans="1:29" s="291" customFormat="1" ht="20.100000000000001" customHeight="1">
      <c r="A227" s="233">
        <v>85</v>
      </c>
      <c r="B227" s="108"/>
      <c r="C227" s="216" t="s">
        <v>933</v>
      </c>
      <c r="D227" s="201" t="s">
        <v>971</v>
      </c>
      <c r="E227" s="106">
        <v>76</v>
      </c>
      <c r="F227" s="201" t="s">
        <v>18</v>
      </c>
      <c r="G227" s="106">
        <v>848</v>
      </c>
      <c r="H227" s="106"/>
      <c r="I227" s="106"/>
      <c r="J227" s="106"/>
      <c r="K227" s="106"/>
      <c r="L227" s="201" t="s">
        <v>488</v>
      </c>
      <c r="M227" s="231"/>
      <c r="N227" s="231"/>
      <c r="O227" s="212" t="s">
        <v>27</v>
      </c>
      <c r="P227" s="108"/>
      <c r="Q227" s="108"/>
      <c r="R227" s="201"/>
      <c r="S227" s="231">
        <v>230</v>
      </c>
      <c r="T227" s="231"/>
      <c r="U227" s="212"/>
      <c r="V227" s="108"/>
      <c r="W227" s="108"/>
      <c r="X227" s="201"/>
      <c r="Y227" s="216" t="s">
        <v>414</v>
      </c>
      <c r="Z227" s="146" t="s">
        <v>968</v>
      </c>
      <c r="AC227" s="194"/>
    </row>
    <row r="228" spans="1:29" ht="20.100000000000001" customHeight="1">
      <c r="A228" s="233">
        <v>86</v>
      </c>
      <c r="B228" s="284">
        <v>267</v>
      </c>
      <c r="C228" s="209" t="s">
        <v>462</v>
      </c>
      <c r="D228" s="160" t="s">
        <v>17</v>
      </c>
      <c r="E228" s="85">
        <v>76</v>
      </c>
      <c r="F228" s="160" t="s">
        <v>18</v>
      </c>
      <c r="G228" s="85">
        <v>848</v>
      </c>
      <c r="H228" s="160" t="s">
        <v>17</v>
      </c>
      <c r="I228" s="85">
        <v>77</v>
      </c>
      <c r="J228" s="160" t="s">
        <v>18</v>
      </c>
      <c r="K228" s="85">
        <v>350</v>
      </c>
      <c r="L228" s="160" t="s">
        <v>496</v>
      </c>
      <c r="M228" s="226"/>
      <c r="N228" s="226">
        <v>917</v>
      </c>
      <c r="O228" s="214" t="s">
        <v>27</v>
      </c>
      <c r="P228" s="284">
        <v>7</v>
      </c>
      <c r="Q228" s="284">
        <v>5.5</v>
      </c>
      <c r="R228" s="85" t="s">
        <v>30</v>
      </c>
      <c r="S228" s="226"/>
      <c r="T228" s="226">
        <v>917</v>
      </c>
      <c r="U228" s="214" t="s">
        <v>27</v>
      </c>
      <c r="V228" s="284">
        <v>7</v>
      </c>
      <c r="W228" s="284">
        <v>5.5</v>
      </c>
      <c r="X228" s="85" t="s">
        <v>30</v>
      </c>
      <c r="Y228" s="209" t="s">
        <v>414</v>
      </c>
      <c r="Z228" s="147" t="s">
        <v>967</v>
      </c>
    </row>
    <row r="229" spans="1:29" s="291" customFormat="1" ht="20.100000000000001" customHeight="1">
      <c r="A229" s="233">
        <v>87</v>
      </c>
      <c r="B229" s="108">
        <v>260</v>
      </c>
      <c r="C229" s="216" t="s">
        <v>87</v>
      </c>
      <c r="D229" s="201" t="s">
        <v>17</v>
      </c>
      <c r="E229" s="106">
        <v>77</v>
      </c>
      <c r="F229" s="201" t="s">
        <v>18</v>
      </c>
      <c r="G229" s="223">
        <v>642</v>
      </c>
      <c r="H229" s="223"/>
      <c r="I229" s="223"/>
      <c r="J229" s="223"/>
      <c r="K229" s="223"/>
      <c r="L229" s="201" t="s">
        <v>496</v>
      </c>
      <c r="M229" s="231"/>
      <c r="N229" s="231">
        <v>303</v>
      </c>
      <c r="O229" s="212" t="s">
        <v>27</v>
      </c>
      <c r="P229" s="187">
        <v>2.5</v>
      </c>
      <c r="Q229" s="187">
        <v>2.5</v>
      </c>
      <c r="R229" s="106" t="s">
        <v>48</v>
      </c>
      <c r="S229" s="231"/>
      <c r="T229" s="231">
        <v>303</v>
      </c>
      <c r="U229" s="212" t="s">
        <v>27</v>
      </c>
      <c r="V229" s="187">
        <v>2.5</v>
      </c>
      <c r="W229" s="187">
        <v>2.5</v>
      </c>
      <c r="X229" s="106" t="s">
        <v>48</v>
      </c>
      <c r="Y229" s="216" t="s">
        <v>414</v>
      </c>
      <c r="Z229" s="146" t="s">
        <v>968</v>
      </c>
      <c r="AC229" s="194"/>
    </row>
    <row r="230" spans="1:29" ht="20.100000000000001" customHeight="1">
      <c r="A230" s="233">
        <v>88</v>
      </c>
      <c r="B230" s="284">
        <v>259</v>
      </c>
      <c r="C230" s="209" t="s">
        <v>462</v>
      </c>
      <c r="D230" s="160" t="s">
        <v>17</v>
      </c>
      <c r="E230" s="85">
        <v>77</v>
      </c>
      <c r="F230" s="160" t="s">
        <v>18</v>
      </c>
      <c r="G230" s="85">
        <v>650</v>
      </c>
      <c r="H230" s="160" t="s">
        <v>17</v>
      </c>
      <c r="I230" s="85">
        <v>77</v>
      </c>
      <c r="J230" s="160" t="s">
        <v>18</v>
      </c>
      <c r="K230" s="85">
        <v>650</v>
      </c>
      <c r="L230" s="160" t="s">
        <v>488</v>
      </c>
      <c r="M230" s="226">
        <v>311</v>
      </c>
      <c r="N230" s="226"/>
      <c r="O230" s="214" t="s">
        <v>27</v>
      </c>
      <c r="P230" s="284">
        <v>7.5</v>
      </c>
      <c r="Q230" s="284">
        <v>5.5</v>
      </c>
      <c r="R230" s="160" t="s">
        <v>30</v>
      </c>
      <c r="S230" s="226">
        <v>311</v>
      </c>
      <c r="T230" s="226"/>
      <c r="U230" s="214" t="s">
        <v>27</v>
      </c>
      <c r="V230" s="284">
        <v>7.5</v>
      </c>
      <c r="W230" s="284">
        <v>5.5</v>
      </c>
      <c r="X230" s="160" t="s">
        <v>30</v>
      </c>
      <c r="Y230" s="209" t="s">
        <v>414</v>
      </c>
      <c r="Z230" s="147" t="s">
        <v>967</v>
      </c>
    </row>
    <row r="231" spans="1:29" s="291" customFormat="1" ht="20.100000000000001" customHeight="1">
      <c r="A231" s="233">
        <v>89</v>
      </c>
      <c r="B231" s="108">
        <v>257</v>
      </c>
      <c r="C231" s="212" t="s">
        <v>88</v>
      </c>
      <c r="D231" s="201" t="s">
        <v>17</v>
      </c>
      <c r="E231" s="106">
        <v>79</v>
      </c>
      <c r="F231" s="201" t="s">
        <v>18</v>
      </c>
      <c r="G231" s="106">
        <v>450</v>
      </c>
      <c r="H231" s="106"/>
      <c r="I231" s="106"/>
      <c r="J231" s="106"/>
      <c r="K231" s="106"/>
      <c r="L231" s="201" t="s">
        <v>496</v>
      </c>
      <c r="M231" s="231"/>
      <c r="N231" s="231">
        <v>31</v>
      </c>
      <c r="O231" s="212" t="s">
        <v>27</v>
      </c>
      <c r="P231" s="108">
        <v>1.5</v>
      </c>
      <c r="Q231" s="108">
        <v>0.5</v>
      </c>
      <c r="R231" s="106" t="s">
        <v>30</v>
      </c>
      <c r="S231" s="231"/>
      <c r="T231" s="231">
        <v>31</v>
      </c>
      <c r="U231" s="212" t="s">
        <v>27</v>
      </c>
      <c r="V231" s="108">
        <v>1.5</v>
      </c>
      <c r="W231" s="108">
        <v>0.5</v>
      </c>
      <c r="X231" s="106" t="s">
        <v>30</v>
      </c>
      <c r="Y231" s="216" t="s">
        <v>477</v>
      </c>
      <c r="Z231" s="146" t="s">
        <v>968</v>
      </c>
      <c r="AC231" s="194"/>
    </row>
    <row r="232" spans="1:29" s="291" customFormat="1" ht="20.100000000000001" customHeight="1">
      <c r="A232" s="233">
        <v>90</v>
      </c>
      <c r="B232" s="108">
        <v>257</v>
      </c>
      <c r="C232" s="212" t="s">
        <v>88</v>
      </c>
      <c r="D232" s="201" t="s">
        <v>17</v>
      </c>
      <c r="E232" s="106">
        <v>79</v>
      </c>
      <c r="F232" s="201" t="s">
        <v>18</v>
      </c>
      <c r="G232" s="106">
        <v>450</v>
      </c>
      <c r="H232" s="106"/>
      <c r="I232" s="106"/>
      <c r="J232" s="106"/>
      <c r="K232" s="106"/>
      <c r="L232" s="201" t="s">
        <v>488</v>
      </c>
      <c r="M232" s="231">
        <v>1800</v>
      </c>
      <c r="N232" s="231"/>
      <c r="O232" s="212" t="s">
        <v>27</v>
      </c>
      <c r="P232" s="108">
        <v>0.5</v>
      </c>
      <c r="Q232" s="108">
        <v>0.5</v>
      </c>
      <c r="R232" s="201" t="s">
        <v>221</v>
      </c>
      <c r="S232" s="231">
        <v>1800</v>
      </c>
      <c r="T232" s="231"/>
      <c r="U232" s="212" t="s">
        <v>27</v>
      </c>
      <c r="V232" s="108">
        <v>0.5</v>
      </c>
      <c r="W232" s="108">
        <v>0.5</v>
      </c>
      <c r="X232" s="201" t="s">
        <v>221</v>
      </c>
      <c r="Y232" s="216" t="s">
        <v>477</v>
      </c>
      <c r="Z232" s="146" t="s">
        <v>968</v>
      </c>
      <c r="AC232" s="194"/>
    </row>
    <row r="233" spans="1:29" s="291" customFormat="1" ht="20.100000000000001" customHeight="1">
      <c r="A233" s="233">
        <v>91</v>
      </c>
      <c r="B233" s="108"/>
      <c r="C233" s="216" t="s">
        <v>933</v>
      </c>
      <c r="D233" s="201" t="s">
        <v>17</v>
      </c>
      <c r="E233" s="106">
        <v>80</v>
      </c>
      <c r="F233" s="201" t="s">
        <v>18</v>
      </c>
      <c r="G233" s="106">
        <v>900</v>
      </c>
      <c r="H233" s="106"/>
      <c r="I233" s="106"/>
      <c r="J233" s="106"/>
      <c r="K233" s="106"/>
      <c r="L233" s="201" t="s">
        <v>496</v>
      </c>
      <c r="M233" s="231"/>
      <c r="N233" s="231"/>
      <c r="O233" s="212" t="s">
        <v>27</v>
      </c>
      <c r="P233" s="108"/>
      <c r="Q233" s="108"/>
      <c r="R233" s="106"/>
      <c r="S233" s="231"/>
      <c r="T233" s="231">
        <v>1183</v>
      </c>
      <c r="U233" s="212"/>
      <c r="V233" s="108"/>
      <c r="W233" s="108"/>
      <c r="X233" s="106"/>
      <c r="Y233" s="216" t="s">
        <v>477</v>
      </c>
      <c r="Z233" s="146" t="s">
        <v>968</v>
      </c>
      <c r="AC233" s="194"/>
    </row>
    <row r="234" spans="1:29" s="291" customFormat="1" ht="20.100000000000001" customHeight="1">
      <c r="A234" s="233">
        <v>92</v>
      </c>
      <c r="B234" s="312">
        <v>250</v>
      </c>
      <c r="C234" s="254" t="s">
        <v>91</v>
      </c>
      <c r="D234" s="201" t="s">
        <v>17</v>
      </c>
      <c r="E234" s="106">
        <v>80</v>
      </c>
      <c r="F234" s="201" t="s">
        <v>18</v>
      </c>
      <c r="G234" s="106">
        <v>990</v>
      </c>
      <c r="H234" s="106"/>
      <c r="I234" s="106"/>
      <c r="J234" s="106"/>
      <c r="K234" s="106"/>
      <c r="L234" s="201" t="s">
        <v>488</v>
      </c>
      <c r="M234" s="231">
        <v>1100</v>
      </c>
      <c r="N234" s="231"/>
      <c r="O234" s="212" t="s">
        <v>27</v>
      </c>
      <c r="P234" s="108">
        <v>1.5</v>
      </c>
      <c r="Q234" s="108">
        <v>1</v>
      </c>
      <c r="R234" s="106" t="s">
        <v>26</v>
      </c>
      <c r="S234" s="231">
        <v>1100</v>
      </c>
      <c r="T234" s="231"/>
      <c r="U234" s="106" t="s">
        <v>27</v>
      </c>
      <c r="V234" s="108">
        <v>1.5</v>
      </c>
      <c r="W234" s="108">
        <v>1</v>
      </c>
      <c r="X234" s="106" t="s">
        <v>26</v>
      </c>
      <c r="Y234" s="216" t="s">
        <v>477</v>
      </c>
      <c r="Z234" s="146" t="s">
        <v>968</v>
      </c>
      <c r="AC234" s="194"/>
    </row>
    <row r="235" spans="1:29" s="291" customFormat="1" ht="20.100000000000001" customHeight="1">
      <c r="A235" s="233">
        <v>93</v>
      </c>
      <c r="B235" s="108"/>
      <c r="C235" s="216" t="s">
        <v>933</v>
      </c>
      <c r="D235" s="201" t="s">
        <v>17</v>
      </c>
      <c r="E235" s="106">
        <v>82</v>
      </c>
      <c r="F235" s="201" t="s">
        <v>18</v>
      </c>
      <c r="G235" s="106">
        <v>444</v>
      </c>
      <c r="H235" s="106"/>
      <c r="I235" s="106"/>
      <c r="J235" s="106"/>
      <c r="K235" s="106"/>
      <c r="L235" s="201" t="s">
        <v>496</v>
      </c>
      <c r="M235" s="231"/>
      <c r="N235" s="231"/>
      <c r="O235" s="212" t="s">
        <v>27</v>
      </c>
      <c r="P235" s="108"/>
      <c r="Q235" s="108"/>
      <c r="R235" s="106"/>
      <c r="S235" s="231"/>
      <c r="T235" s="231">
        <v>307</v>
      </c>
      <c r="U235" s="212"/>
      <c r="V235" s="108"/>
      <c r="W235" s="108"/>
      <c r="X235" s="106"/>
      <c r="Y235" s="216" t="s">
        <v>477</v>
      </c>
      <c r="Z235" s="146"/>
      <c r="AC235" s="194"/>
    </row>
    <row r="236" spans="1:29" ht="20.100000000000001" customHeight="1">
      <c r="A236" s="233">
        <v>94</v>
      </c>
      <c r="B236" s="284">
        <v>242</v>
      </c>
      <c r="C236" s="209" t="s">
        <v>463</v>
      </c>
      <c r="D236" s="160" t="s">
        <v>17</v>
      </c>
      <c r="E236" s="85">
        <v>82</v>
      </c>
      <c r="F236" s="160" t="s">
        <v>18</v>
      </c>
      <c r="G236" s="85">
        <v>444</v>
      </c>
      <c r="H236" s="160" t="s">
        <v>17</v>
      </c>
      <c r="I236" s="85">
        <v>83</v>
      </c>
      <c r="J236" s="160" t="s">
        <v>18</v>
      </c>
      <c r="K236" s="85">
        <v>150</v>
      </c>
      <c r="L236" s="160" t="s">
        <v>488</v>
      </c>
      <c r="M236" s="226">
        <v>200</v>
      </c>
      <c r="N236" s="226"/>
      <c r="O236" s="214" t="s">
        <v>27</v>
      </c>
      <c r="P236" s="284">
        <v>5.5</v>
      </c>
      <c r="Q236" s="284">
        <v>2.5</v>
      </c>
      <c r="R236" s="85" t="s">
        <v>30</v>
      </c>
      <c r="S236" s="226">
        <v>200</v>
      </c>
      <c r="T236" s="226"/>
      <c r="U236" s="214" t="s">
        <v>27</v>
      </c>
      <c r="V236" s="284">
        <v>5.5</v>
      </c>
      <c r="W236" s="284">
        <v>2.5</v>
      </c>
      <c r="X236" s="85" t="s">
        <v>30</v>
      </c>
      <c r="Y236" s="209" t="s">
        <v>477</v>
      </c>
      <c r="Z236" s="147" t="s">
        <v>967</v>
      </c>
    </row>
    <row r="237" spans="1:29" s="291" customFormat="1" ht="20.100000000000001" customHeight="1">
      <c r="A237" s="233">
        <v>95</v>
      </c>
      <c r="B237" s="313"/>
      <c r="C237" s="314" t="s">
        <v>933</v>
      </c>
      <c r="D237" s="201" t="s">
        <v>17</v>
      </c>
      <c r="E237" s="106">
        <v>84</v>
      </c>
      <c r="F237" s="201" t="s">
        <v>18</v>
      </c>
      <c r="G237" s="106">
        <v>250</v>
      </c>
      <c r="H237" s="201"/>
      <c r="I237" s="106"/>
      <c r="J237" s="201"/>
      <c r="K237" s="106"/>
      <c r="L237" s="315" t="s">
        <v>496</v>
      </c>
      <c r="M237" s="292"/>
      <c r="N237" s="292"/>
      <c r="O237" s="212" t="s">
        <v>27</v>
      </c>
      <c r="P237" s="313"/>
      <c r="Q237" s="313"/>
      <c r="R237" s="316"/>
      <c r="S237" s="292"/>
      <c r="T237" s="292">
        <v>1806</v>
      </c>
      <c r="U237" s="189"/>
      <c r="V237" s="313"/>
      <c r="W237" s="313"/>
      <c r="X237" s="316"/>
      <c r="Y237" s="314" t="s">
        <v>415</v>
      </c>
      <c r="Z237" s="146" t="s">
        <v>968</v>
      </c>
      <c r="AC237" s="194"/>
    </row>
    <row r="238" spans="1:29" ht="20.100000000000001" customHeight="1">
      <c r="A238" s="233">
        <v>96</v>
      </c>
      <c r="B238" s="258">
        <v>240</v>
      </c>
      <c r="C238" s="263" t="s">
        <v>85</v>
      </c>
      <c r="D238" s="160" t="s">
        <v>17</v>
      </c>
      <c r="E238" s="85">
        <v>84</v>
      </c>
      <c r="F238" s="160" t="s">
        <v>18</v>
      </c>
      <c r="G238" s="85">
        <v>250</v>
      </c>
      <c r="H238" s="160" t="s">
        <v>17</v>
      </c>
      <c r="I238" s="85">
        <v>83</v>
      </c>
      <c r="J238" s="160" t="s">
        <v>18</v>
      </c>
      <c r="K238" s="85">
        <v>700</v>
      </c>
      <c r="L238" s="259" t="s">
        <v>488</v>
      </c>
      <c r="M238" s="295">
        <v>1806</v>
      </c>
      <c r="N238" s="295"/>
      <c r="O238" s="214" t="s">
        <v>27</v>
      </c>
      <c r="P238" s="258">
        <v>7.5</v>
      </c>
      <c r="Q238" s="258">
        <v>5.5</v>
      </c>
      <c r="R238" s="264" t="s">
        <v>30</v>
      </c>
      <c r="S238" s="295">
        <v>1806</v>
      </c>
      <c r="T238" s="295"/>
      <c r="U238" s="263" t="s">
        <v>27</v>
      </c>
      <c r="V238" s="258">
        <v>7.5</v>
      </c>
      <c r="W238" s="258">
        <v>5.5</v>
      </c>
      <c r="X238" s="264" t="s">
        <v>30</v>
      </c>
      <c r="Y238" s="260" t="s">
        <v>415</v>
      </c>
      <c r="Z238" s="147" t="s">
        <v>967</v>
      </c>
    </row>
    <row r="239" spans="1:29" ht="20.100000000000001" customHeight="1">
      <c r="A239" s="245"/>
      <c r="B239" s="245"/>
      <c r="C239" s="271" t="s">
        <v>880</v>
      </c>
      <c r="D239" s="240"/>
      <c r="E239" s="240"/>
      <c r="F239" s="240"/>
      <c r="G239" s="240"/>
      <c r="H239" s="240"/>
      <c r="I239" s="240"/>
      <c r="J239" s="240"/>
      <c r="K239" s="240"/>
      <c r="L239" s="240"/>
      <c r="M239" s="240"/>
      <c r="N239" s="240"/>
      <c r="O239" s="240"/>
      <c r="P239" s="240"/>
      <c r="Q239" s="240"/>
      <c r="R239" s="240"/>
      <c r="S239" s="240"/>
      <c r="T239" s="240"/>
      <c r="U239" s="240"/>
      <c r="V239" s="240"/>
      <c r="W239" s="240"/>
      <c r="X239" s="240"/>
      <c r="Y239" s="272"/>
      <c r="Z239" s="273"/>
      <c r="AA239" s="271" t="s">
        <v>880</v>
      </c>
      <c r="AC239" s="273"/>
    </row>
    <row r="240" spans="1:29" ht="20.100000000000001" customHeight="1">
      <c r="A240" s="222">
        <v>1</v>
      </c>
      <c r="B240" s="226">
        <v>1</v>
      </c>
      <c r="C240" s="227" t="s">
        <v>19</v>
      </c>
      <c r="D240" s="221" t="s">
        <v>17</v>
      </c>
      <c r="E240" s="221">
        <v>0</v>
      </c>
      <c r="F240" s="221" t="s">
        <v>18</v>
      </c>
      <c r="G240" s="280" t="s">
        <v>483</v>
      </c>
      <c r="H240" s="221" t="s">
        <v>17</v>
      </c>
      <c r="I240" s="221">
        <v>0</v>
      </c>
      <c r="J240" s="221" t="s">
        <v>18</v>
      </c>
      <c r="K240" s="221">
        <v>0</v>
      </c>
      <c r="L240" s="221" t="s">
        <v>514</v>
      </c>
      <c r="M240" s="319" t="s">
        <v>889</v>
      </c>
      <c r="N240" s="319" t="s">
        <v>889</v>
      </c>
      <c r="O240" s="221" t="s">
        <v>20</v>
      </c>
      <c r="P240" s="226"/>
      <c r="Q240" s="226"/>
      <c r="R240" s="221"/>
      <c r="S240" s="319" t="s">
        <v>889</v>
      </c>
      <c r="T240" s="319" t="s">
        <v>889</v>
      </c>
      <c r="U240" s="221" t="s">
        <v>20</v>
      </c>
      <c r="V240" s="226"/>
      <c r="W240" s="226"/>
      <c r="X240" s="221"/>
      <c r="Y240" s="221" t="s">
        <v>329</v>
      </c>
      <c r="Z240" s="147" t="s">
        <v>967</v>
      </c>
    </row>
    <row r="241" spans="1:29" ht="20.100000000000001" customHeight="1">
      <c r="A241" s="222">
        <v>2</v>
      </c>
      <c r="B241" s="226">
        <v>2</v>
      </c>
      <c r="C241" s="227" t="s">
        <v>21</v>
      </c>
      <c r="D241" s="221" t="s">
        <v>17</v>
      </c>
      <c r="E241" s="221">
        <v>0</v>
      </c>
      <c r="F241" s="221" t="s">
        <v>18</v>
      </c>
      <c r="G241" s="221">
        <v>115</v>
      </c>
      <c r="H241" s="221" t="s">
        <v>17</v>
      </c>
      <c r="I241" s="221">
        <v>0</v>
      </c>
      <c r="J241" s="221" t="s">
        <v>18</v>
      </c>
      <c r="K241" s="221">
        <v>70</v>
      </c>
      <c r="L241" s="221" t="s">
        <v>496</v>
      </c>
      <c r="M241" s="226"/>
      <c r="N241" s="226">
        <v>115</v>
      </c>
      <c r="O241" s="221" t="s">
        <v>27</v>
      </c>
      <c r="P241" s="226">
        <v>25</v>
      </c>
      <c r="Q241" s="226">
        <v>20</v>
      </c>
      <c r="R241" s="221" t="s">
        <v>30</v>
      </c>
      <c r="S241" s="226"/>
      <c r="T241" s="226">
        <v>115</v>
      </c>
      <c r="U241" s="221" t="s">
        <v>27</v>
      </c>
      <c r="V241" s="226">
        <v>25</v>
      </c>
      <c r="W241" s="226">
        <v>20</v>
      </c>
      <c r="X241" s="221" t="s">
        <v>30</v>
      </c>
      <c r="Y241" s="221" t="s">
        <v>329</v>
      </c>
      <c r="Z241" s="147" t="s">
        <v>967</v>
      </c>
    </row>
    <row r="242" spans="1:29" s="291" customFormat="1" ht="20.100000000000001" customHeight="1">
      <c r="A242" s="222">
        <v>3</v>
      </c>
      <c r="B242" s="231"/>
      <c r="C242" s="317" t="s">
        <v>934</v>
      </c>
      <c r="D242" s="223" t="s">
        <v>17</v>
      </c>
      <c r="E242" s="223">
        <v>0</v>
      </c>
      <c r="F242" s="223" t="s">
        <v>18</v>
      </c>
      <c r="G242" s="223">
        <v>192</v>
      </c>
      <c r="H242" s="223"/>
      <c r="I242" s="223"/>
      <c r="J242" s="223"/>
      <c r="K242" s="223"/>
      <c r="L242" s="223" t="s">
        <v>488</v>
      </c>
      <c r="M242" s="231">
        <v>192</v>
      </c>
      <c r="N242" s="231"/>
      <c r="O242" s="223" t="s">
        <v>27</v>
      </c>
      <c r="P242" s="231">
        <v>19</v>
      </c>
      <c r="Q242" s="231">
        <v>11</v>
      </c>
      <c r="R242" s="223" t="s">
        <v>30</v>
      </c>
      <c r="S242" s="231">
        <v>192</v>
      </c>
      <c r="T242" s="231"/>
      <c r="U242" s="223" t="s">
        <v>27</v>
      </c>
      <c r="V242" s="231">
        <v>19</v>
      </c>
      <c r="W242" s="231">
        <v>11</v>
      </c>
      <c r="X242" s="223" t="s">
        <v>30</v>
      </c>
      <c r="Y242" s="223" t="s">
        <v>329</v>
      </c>
      <c r="Z242" s="146" t="s">
        <v>968</v>
      </c>
      <c r="AC242" s="194"/>
    </row>
    <row r="243" spans="1:29" s="291" customFormat="1" ht="20.100000000000001" customHeight="1">
      <c r="A243" s="222">
        <v>4</v>
      </c>
      <c r="B243" s="231">
        <v>3</v>
      </c>
      <c r="C243" s="232" t="s">
        <v>23</v>
      </c>
      <c r="D243" s="223" t="s">
        <v>17</v>
      </c>
      <c r="E243" s="223">
        <v>0</v>
      </c>
      <c r="F243" s="223" t="s">
        <v>18</v>
      </c>
      <c r="G243" s="223">
        <v>245</v>
      </c>
      <c r="H243" s="223"/>
      <c r="I243" s="223"/>
      <c r="J243" s="223"/>
      <c r="K243" s="223"/>
      <c r="L243" s="223" t="s">
        <v>496</v>
      </c>
      <c r="M243" s="231"/>
      <c r="N243" s="231">
        <v>130</v>
      </c>
      <c r="O243" s="223" t="s">
        <v>27</v>
      </c>
      <c r="P243" s="231">
        <v>5</v>
      </c>
      <c r="Q243" s="231">
        <v>2</v>
      </c>
      <c r="R243" s="223" t="s">
        <v>30</v>
      </c>
      <c r="S243" s="231"/>
      <c r="T243" s="231">
        <v>130</v>
      </c>
      <c r="U243" s="223" t="s">
        <v>27</v>
      </c>
      <c r="V243" s="231">
        <v>5</v>
      </c>
      <c r="W243" s="231">
        <v>2</v>
      </c>
      <c r="X243" s="223" t="s">
        <v>30</v>
      </c>
      <c r="Y243" s="223" t="s">
        <v>329</v>
      </c>
      <c r="Z243" s="146" t="s">
        <v>968</v>
      </c>
      <c r="AC243" s="194"/>
    </row>
    <row r="244" spans="1:29" ht="20.100000000000001" customHeight="1">
      <c r="A244" s="222">
        <v>5</v>
      </c>
      <c r="B244" s="226">
        <v>5</v>
      </c>
      <c r="C244" s="230" t="s">
        <v>25</v>
      </c>
      <c r="D244" s="221" t="s">
        <v>17</v>
      </c>
      <c r="E244" s="221">
        <v>0</v>
      </c>
      <c r="F244" s="221" t="s">
        <v>18</v>
      </c>
      <c r="G244" s="221">
        <v>500</v>
      </c>
      <c r="H244" s="221" t="s">
        <v>17</v>
      </c>
      <c r="I244" s="221">
        <v>0</v>
      </c>
      <c r="J244" s="221" t="s">
        <v>18</v>
      </c>
      <c r="K244" s="221">
        <v>500</v>
      </c>
      <c r="L244" s="221" t="s">
        <v>488</v>
      </c>
      <c r="M244" s="226">
        <v>308</v>
      </c>
      <c r="N244" s="226"/>
      <c r="O244" s="221" t="s">
        <v>27</v>
      </c>
      <c r="P244" s="226">
        <v>10.5</v>
      </c>
      <c r="Q244" s="226">
        <v>5.5</v>
      </c>
      <c r="R244" s="221" t="s">
        <v>30</v>
      </c>
      <c r="S244" s="226">
        <v>308</v>
      </c>
      <c r="T244" s="226"/>
      <c r="U244" s="221" t="s">
        <v>27</v>
      </c>
      <c r="V244" s="226">
        <v>10.5</v>
      </c>
      <c r="W244" s="226">
        <v>5.5</v>
      </c>
      <c r="X244" s="221" t="s">
        <v>30</v>
      </c>
      <c r="Y244" s="221" t="s">
        <v>329</v>
      </c>
      <c r="Z244" s="147" t="s">
        <v>967</v>
      </c>
    </row>
    <row r="245" spans="1:29" ht="20.100000000000001" customHeight="1">
      <c r="A245" s="222">
        <v>6</v>
      </c>
      <c r="B245" s="226">
        <v>6</v>
      </c>
      <c r="C245" s="230" t="s">
        <v>435</v>
      </c>
      <c r="D245" s="221" t="s">
        <v>17</v>
      </c>
      <c r="E245" s="221">
        <v>0</v>
      </c>
      <c r="F245" s="221" t="s">
        <v>18</v>
      </c>
      <c r="G245" s="221">
        <v>753</v>
      </c>
      <c r="H245" s="221" t="s">
        <v>17</v>
      </c>
      <c r="I245" s="221">
        <v>0</v>
      </c>
      <c r="J245" s="221" t="s">
        <v>18</v>
      </c>
      <c r="K245" s="221">
        <v>703</v>
      </c>
      <c r="L245" s="221" t="s">
        <v>514</v>
      </c>
      <c r="M245" s="226">
        <v>253</v>
      </c>
      <c r="N245" s="226">
        <v>508</v>
      </c>
      <c r="O245" s="221" t="s">
        <v>27</v>
      </c>
      <c r="P245" s="226">
        <v>7</v>
      </c>
      <c r="Q245" s="226">
        <v>5</v>
      </c>
      <c r="R245" s="221" t="s">
        <v>30</v>
      </c>
      <c r="S245" s="226">
        <v>253</v>
      </c>
      <c r="T245" s="226">
        <v>508</v>
      </c>
      <c r="U245" s="221" t="s">
        <v>20</v>
      </c>
      <c r="V245" s="226">
        <v>7</v>
      </c>
      <c r="W245" s="226">
        <v>5</v>
      </c>
      <c r="X245" s="221" t="s">
        <v>30</v>
      </c>
      <c r="Y245" s="221" t="s">
        <v>421</v>
      </c>
      <c r="Z245" s="147" t="s">
        <v>967</v>
      </c>
    </row>
    <row r="246" spans="1:29" ht="20.100000000000001" customHeight="1">
      <c r="A246" s="222">
        <v>7</v>
      </c>
      <c r="B246" s="226"/>
      <c r="C246" s="230" t="s">
        <v>482</v>
      </c>
      <c r="D246" s="221" t="s">
        <v>17</v>
      </c>
      <c r="E246" s="221">
        <v>1</v>
      </c>
      <c r="F246" s="221" t="s">
        <v>18</v>
      </c>
      <c r="G246" s="221">
        <v>910</v>
      </c>
      <c r="H246" s="221" t="s">
        <v>17</v>
      </c>
      <c r="I246" s="221">
        <v>1</v>
      </c>
      <c r="J246" s="221" t="s">
        <v>18</v>
      </c>
      <c r="K246" s="221">
        <v>968</v>
      </c>
      <c r="L246" s="221" t="s">
        <v>488</v>
      </c>
      <c r="M246" s="226">
        <v>517</v>
      </c>
      <c r="N246" s="226"/>
      <c r="O246" s="221" t="s">
        <v>27</v>
      </c>
      <c r="P246" s="226">
        <v>7</v>
      </c>
      <c r="Q246" s="226">
        <v>5</v>
      </c>
      <c r="R246" s="221" t="s">
        <v>48</v>
      </c>
      <c r="S246" s="226">
        <v>517</v>
      </c>
      <c r="T246" s="226"/>
      <c r="U246" s="221" t="s">
        <v>27</v>
      </c>
      <c r="V246" s="226">
        <v>7</v>
      </c>
      <c r="W246" s="226">
        <v>5</v>
      </c>
      <c r="X246" s="221" t="s">
        <v>48</v>
      </c>
      <c r="Y246" s="221" t="s">
        <v>421</v>
      </c>
      <c r="Z246" s="147" t="s">
        <v>967</v>
      </c>
    </row>
    <row r="247" spans="1:29" s="291" customFormat="1" ht="20.100000000000001" customHeight="1">
      <c r="A247" s="222">
        <v>8</v>
      </c>
      <c r="B247" s="231">
        <v>10</v>
      </c>
      <c r="C247" s="232" t="s">
        <v>33</v>
      </c>
      <c r="D247" s="223" t="s">
        <v>17</v>
      </c>
      <c r="E247" s="223">
        <v>1</v>
      </c>
      <c r="F247" s="223" t="s">
        <v>18</v>
      </c>
      <c r="G247" s="223">
        <v>981</v>
      </c>
      <c r="H247" s="223"/>
      <c r="I247" s="223"/>
      <c r="J247" s="223"/>
      <c r="K247" s="223"/>
      <c r="L247" s="223" t="s">
        <v>496</v>
      </c>
      <c r="M247" s="231"/>
      <c r="N247" s="231">
        <v>511</v>
      </c>
      <c r="O247" s="223" t="s">
        <v>27</v>
      </c>
      <c r="P247" s="231">
        <v>17</v>
      </c>
      <c r="Q247" s="231">
        <v>14</v>
      </c>
      <c r="R247" s="223" t="s">
        <v>30</v>
      </c>
      <c r="S247" s="231"/>
      <c r="T247" s="231">
        <v>511</v>
      </c>
      <c r="U247" s="223" t="s">
        <v>27</v>
      </c>
      <c r="V247" s="231">
        <v>17</v>
      </c>
      <c r="W247" s="231">
        <v>14</v>
      </c>
      <c r="X247" s="223" t="s">
        <v>30</v>
      </c>
      <c r="Y247" s="223" t="s">
        <v>421</v>
      </c>
      <c r="Z247" s="146" t="s">
        <v>968</v>
      </c>
      <c r="AC247" s="194"/>
    </row>
    <row r="248" spans="1:29" ht="20.100000000000001" customHeight="1">
      <c r="A248" s="222">
        <v>9</v>
      </c>
      <c r="B248" s="226">
        <v>13</v>
      </c>
      <c r="C248" s="230" t="s">
        <v>35</v>
      </c>
      <c r="D248" s="221" t="s">
        <v>17</v>
      </c>
      <c r="E248" s="221">
        <v>3</v>
      </c>
      <c r="F248" s="221" t="s">
        <v>18</v>
      </c>
      <c r="G248" s="221">
        <v>238</v>
      </c>
      <c r="H248" s="221" t="s">
        <v>17</v>
      </c>
      <c r="I248" s="221">
        <v>3</v>
      </c>
      <c r="J248" s="221" t="s">
        <v>18</v>
      </c>
      <c r="K248" s="221">
        <v>303</v>
      </c>
      <c r="L248" s="221" t="s">
        <v>514</v>
      </c>
      <c r="M248" s="226">
        <v>1008</v>
      </c>
      <c r="N248" s="226">
        <v>1257</v>
      </c>
      <c r="O248" s="221" t="s">
        <v>20</v>
      </c>
      <c r="P248" s="226">
        <v>13</v>
      </c>
      <c r="Q248" s="226">
        <v>9</v>
      </c>
      <c r="R248" s="221" t="s">
        <v>30</v>
      </c>
      <c r="S248" s="226">
        <v>1008</v>
      </c>
      <c r="T248" s="226">
        <v>1257</v>
      </c>
      <c r="U248" s="221" t="s">
        <v>20</v>
      </c>
      <c r="V248" s="226">
        <v>13</v>
      </c>
      <c r="W248" s="226">
        <v>9</v>
      </c>
      <c r="X248" s="221" t="s">
        <v>30</v>
      </c>
      <c r="Y248" s="221" t="s">
        <v>421</v>
      </c>
      <c r="Z248" s="147" t="s">
        <v>967</v>
      </c>
    </row>
    <row r="249" spans="1:29" s="291" customFormat="1" ht="20.100000000000001" customHeight="1">
      <c r="A249" s="222">
        <v>10</v>
      </c>
      <c r="B249" s="231"/>
      <c r="C249" s="232" t="s">
        <v>933</v>
      </c>
      <c r="D249" s="223" t="s">
        <v>17</v>
      </c>
      <c r="E249" s="223">
        <v>5</v>
      </c>
      <c r="F249" s="223" t="s">
        <v>18</v>
      </c>
      <c r="G249" s="318" t="s">
        <v>959</v>
      </c>
      <c r="H249" s="223"/>
      <c r="I249" s="223"/>
      <c r="J249" s="223"/>
      <c r="K249" s="223"/>
      <c r="L249" s="223"/>
      <c r="M249" s="231"/>
      <c r="N249" s="231"/>
      <c r="O249" s="223" t="s">
        <v>27</v>
      </c>
      <c r="P249" s="231"/>
      <c r="Q249" s="231"/>
      <c r="R249" s="223"/>
      <c r="S249" s="231"/>
      <c r="T249" s="231">
        <v>222</v>
      </c>
      <c r="U249" s="223"/>
      <c r="V249" s="231"/>
      <c r="W249" s="231"/>
      <c r="X249" s="223"/>
      <c r="Y249" s="223" t="s">
        <v>422</v>
      </c>
      <c r="Z249" s="146" t="s">
        <v>968</v>
      </c>
      <c r="AC249" s="194"/>
    </row>
    <row r="250" spans="1:29" ht="20.100000000000001" customHeight="1">
      <c r="A250" s="222">
        <v>11</v>
      </c>
      <c r="B250" s="226">
        <v>19</v>
      </c>
      <c r="C250" s="230" t="s">
        <v>436</v>
      </c>
      <c r="D250" s="221" t="s">
        <v>17</v>
      </c>
      <c r="E250" s="221">
        <v>5</v>
      </c>
      <c r="F250" s="221" t="s">
        <v>18</v>
      </c>
      <c r="G250" s="280" t="s">
        <v>959</v>
      </c>
      <c r="H250" s="221" t="s">
        <v>17</v>
      </c>
      <c r="I250" s="221">
        <v>5</v>
      </c>
      <c r="J250" s="221" t="s">
        <v>18</v>
      </c>
      <c r="K250" s="221">
        <v>7</v>
      </c>
      <c r="L250" s="221" t="s">
        <v>488</v>
      </c>
      <c r="M250" s="226">
        <v>222</v>
      </c>
      <c r="N250" s="226"/>
      <c r="O250" s="221" t="s">
        <v>27</v>
      </c>
      <c r="P250" s="226">
        <v>5.5</v>
      </c>
      <c r="Q250" s="226">
        <v>3.5</v>
      </c>
      <c r="R250" s="221" t="s">
        <v>30</v>
      </c>
      <c r="S250" s="226">
        <v>222</v>
      </c>
      <c r="T250" s="226"/>
      <c r="U250" s="221" t="s">
        <v>27</v>
      </c>
      <c r="V250" s="226">
        <v>5.5</v>
      </c>
      <c r="W250" s="226">
        <v>3.5</v>
      </c>
      <c r="X250" s="221" t="s">
        <v>30</v>
      </c>
      <c r="Y250" s="221" t="s">
        <v>422</v>
      </c>
      <c r="Z250" s="147" t="s">
        <v>967</v>
      </c>
    </row>
    <row r="251" spans="1:29" s="291" customFormat="1" ht="20.100000000000001" customHeight="1">
      <c r="A251" s="222">
        <v>12</v>
      </c>
      <c r="B251" s="231">
        <v>25</v>
      </c>
      <c r="C251" s="232" t="s">
        <v>47</v>
      </c>
      <c r="D251" s="223" t="s">
        <v>17</v>
      </c>
      <c r="E251" s="223">
        <v>6</v>
      </c>
      <c r="F251" s="223" t="s">
        <v>18</v>
      </c>
      <c r="G251" s="223">
        <v>650</v>
      </c>
      <c r="H251" s="223"/>
      <c r="I251" s="223"/>
      <c r="J251" s="223"/>
      <c r="K251" s="223"/>
      <c r="L251" s="223" t="s">
        <v>496</v>
      </c>
      <c r="M251" s="231"/>
      <c r="N251" s="231">
        <v>218</v>
      </c>
      <c r="O251" s="223" t="s">
        <v>27</v>
      </c>
      <c r="P251" s="231">
        <v>1.5</v>
      </c>
      <c r="Q251" s="231">
        <v>1</v>
      </c>
      <c r="R251" s="223" t="s">
        <v>48</v>
      </c>
      <c r="S251" s="231"/>
      <c r="T251" s="231">
        <v>218</v>
      </c>
      <c r="U251" s="223" t="s">
        <v>27</v>
      </c>
      <c r="V251" s="231">
        <v>1.5</v>
      </c>
      <c r="W251" s="231">
        <v>1</v>
      </c>
      <c r="X251" s="223" t="s">
        <v>48</v>
      </c>
      <c r="Y251" s="223" t="s">
        <v>423</v>
      </c>
      <c r="Z251" s="146" t="s">
        <v>968</v>
      </c>
      <c r="AC251" s="194"/>
    </row>
    <row r="252" spans="1:29" ht="20.100000000000001" customHeight="1">
      <c r="A252" s="222">
        <v>13</v>
      </c>
      <c r="B252" s="226">
        <v>25</v>
      </c>
      <c r="C252" s="227" t="s">
        <v>437</v>
      </c>
      <c r="D252" s="221" t="s">
        <v>17</v>
      </c>
      <c r="E252" s="221">
        <v>6</v>
      </c>
      <c r="F252" s="221" t="s">
        <v>18</v>
      </c>
      <c r="G252" s="221">
        <v>650</v>
      </c>
      <c r="H252" s="221" t="s">
        <v>17</v>
      </c>
      <c r="I252" s="221">
        <v>6</v>
      </c>
      <c r="J252" s="221" t="s">
        <v>18</v>
      </c>
      <c r="K252" s="221">
        <v>650</v>
      </c>
      <c r="L252" s="221" t="s">
        <v>488</v>
      </c>
      <c r="M252" s="226">
        <v>1643</v>
      </c>
      <c r="N252" s="226"/>
      <c r="O252" s="221" t="s">
        <v>27</v>
      </c>
      <c r="P252" s="226">
        <v>2.5</v>
      </c>
      <c r="Q252" s="226">
        <v>1.5</v>
      </c>
      <c r="R252" s="221" t="s">
        <v>30</v>
      </c>
      <c r="S252" s="226">
        <v>1643</v>
      </c>
      <c r="T252" s="226"/>
      <c r="U252" s="221" t="s">
        <v>27</v>
      </c>
      <c r="V252" s="226">
        <v>2.5</v>
      </c>
      <c r="W252" s="226">
        <v>1.5</v>
      </c>
      <c r="X252" s="221" t="s">
        <v>30</v>
      </c>
      <c r="Y252" s="221" t="s">
        <v>423</v>
      </c>
      <c r="Z252" s="147" t="s">
        <v>967</v>
      </c>
    </row>
    <row r="253" spans="1:29" ht="20.100000000000001" customHeight="1">
      <c r="A253" s="245"/>
      <c r="B253" s="245"/>
      <c r="C253" s="271" t="s">
        <v>859</v>
      </c>
      <c r="D253" s="240"/>
      <c r="E253" s="240"/>
      <c r="F253" s="240"/>
      <c r="G253" s="240"/>
      <c r="H253" s="240"/>
      <c r="I253" s="240"/>
      <c r="J253" s="240"/>
      <c r="K253" s="240"/>
      <c r="L253" s="240"/>
      <c r="M253" s="240"/>
      <c r="N253" s="240"/>
      <c r="O253" s="240"/>
      <c r="P253" s="240"/>
      <c r="Q253" s="240"/>
      <c r="R253" s="240"/>
      <c r="S253" s="240"/>
      <c r="T253" s="240"/>
      <c r="U253" s="240"/>
      <c r="V253" s="240"/>
      <c r="W253" s="240"/>
      <c r="X253" s="240"/>
      <c r="Y253" s="272"/>
      <c r="Z253" s="273"/>
      <c r="AA253" s="271" t="s">
        <v>859</v>
      </c>
      <c r="AC253" s="273"/>
    </row>
    <row r="254" spans="1:29" ht="20.100000000000001" customHeight="1">
      <c r="A254" s="261">
        <v>1</v>
      </c>
      <c r="B254" s="235">
        <v>95</v>
      </c>
      <c r="C254" s="235" t="s">
        <v>489</v>
      </c>
      <c r="D254" s="223" t="s">
        <v>17</v>
      </c>
      <c r="E254" s="223">
        <v>0</v>
      </c>
      <c r="F254" s="223" t="s">
        <v>18</v>
      </c>
      <c r="G254" s="223">
        <v>371</v>
      </c>
      <c r="H254" s="223" t="s">
        <v>17</v>
      </c>
      <c r="I254" s="223">
        <v>0</v>
      </c>
      <c r="J254" s="223" t="s">
        <v>18</v>
      </c>
      <c r="K254" s="223">
        <v>400</v>
      </c>
      <c r="L254" s="223" t="s">
        <v>488</v>
      </c>
      <c r="M254" s="231">
        <v>137</v>
      </c>
      <c r="N254" s="231"/>
      <c r="O254" s="235" t="s">
        <v>27</v>
      </c>
      <c r="P254" s="231">
        <v>9</v>
      </c>
      <c r="Q254" s="231">
        <v>7</v>
      </c>
      <c r="R254" s="223" t="s">
        <v>48</v>
      </c>
      <c r="S254" s="231">
        <v>137</v>
      </c>
      <c r="T254" s="231"/>
      <c r="U254" s="235" t="s">
        <v>27</v>
      </c>
      <c r="V254" s="231">
        <v>9</v>
      </c>
      <c r="W254" s="231">
        <v>7</v>
      </c>
      <c r="X254" s="223" t="s">
        <v>48</v>
      </c>
      <c r="Y254" s="235" t="s">
        <v>419</v>
      </c>
      <c r="Z254" s="146" t="s">
        <v>968</v>
      </c>
    </row>
    <row r="255" spans="1:29" s="291" customFormat="1" ht="20.100000000000001" customHeight="1">
      <c r="A255" s="261">
        <v>2</v>
      </c>
      <c r="B255" s="235">
        <v>99</v>
      </c>
      <c r="C255" s="235" t="s">
        <v>63</v>
      </c>
      <c r="D255" s="223" t="s">
        <v>17</v>
      </c>
      <c r="E255" s="223">
        <v>0</v>
      </c>
      <c r="F255" s="223" t="s">
        <v>18</v>
      </c>
      <c r="G255" s="223">
        <v>681</v>
      </c>
      <c r="H255" s="223"/>
      <c r="I255" s="223"/>
      <c r="J255" s="223"/>
      <c r="K255" s="223"/>
      <c r="L255" s="223" t="s">
        <v>496</v>
      </c>
      <c r="M255" s="231"/>
      <c r="N255" s="231">
        <v>447</v>
      </c>
      <c r="O255" s="235" t="s">
        <v>27</v>
      </c>
      <c r="P255" s="231">
        <v>2</v>
      </c>
      <c r="Q255" s="231">
        <v>1.5</v>
      </c>
      <c r="R255" s="223" t="s">
        <v>26</v>
      </c>
      <c r="S255" s="231"/>
      <c r="T255" s="231">
        <v>447</v>
      </c>
      <c r="U255" s="235" t="s">
        <v>27</v>
      </c>
      <c r="V255" s="231">
        <v>2</v>
      </c>
      <c r="W255" s="231">
        <v>1.5</v>
      </c>
      <c r="X255" s="223" t="s">
        <v>26</v>
      </c>
      <c r="Y255" s="235" t="s">
        <v>419</v>
      </c>
      <c r="Z255" s="146" t="s">
        <v>968</v>
      </c>
      <c r="AC255" s="194"/>
    </row>
    <row r="256" spans="1:29" s="291" customFormat="1" ht="20.100000000000001" customHeight="1">
      <c r="A256" s="261">
        <v>3</v>
      </c>
      <c r="B256" s="235">
        <v>102</v>
      </c>
      <c r="C256" s="235" t="s">
        <v>66</v>
      </c>
      <c r="D256" s="223" t="s">
        <v>17</v>
      </c>
      <c r="E256" s="223">
        <v>0</v>
      </c>
      <c r="F256" s="223" t="s">
        <v>18</v>
      </c>
      <c r="G256" s="223">
        <v>945</v>
      </c>
      <c r="H256" s="223"/>
      <c r="I256" s="223"/>
      <c r="J256" s="223"/>
      <c r="K256" s="223"/>
      <c r="L256" s="223" t="s">
        <v>496</v>
      </c>
      <c r="M256" s="231"/>
      <c r="N256" s="231">
        <v>264</v>
      </c>
      <c r="O256" s="235" t="s">
        <v>27</v>
      </c>
      <c r="P256" s="231">
        <v>5.5</v>
      </c>
      <c r="Q256" s="231">
        <v>5.5</v>
      </c>
      <c r="R256" s="223" t="s">
        <v>26</v>
      </c>
      <c r="S256" s="231"/>
      <c r="T256" s="231">
        <v>264</v>
      </c>
      <c r="U256" s="235" t="s">
        <v>27</v>
      </c>
      <c r="V256" s="231">
        <v>5.5</v>
      </c>
      <c r="W256" s="231">
        <v>5.5</v>
      </c>
      <c r="X256" s="223" t="s">
        <v>26</v>
      </c>
      <c r="Y256" s="235" t="s">
        <v>419</v>
      </c>
      <c r="Z256" s="146" t="s">
        <v>968</v>
      </c>
      <c r="AC256" s="194"/>
    </row>
    <row r="257" spans="1:29" ht="20.100000000000001" customHeight="1">
      <c r="A257" s="261">
        <v>4</v>
      </c>
      <c r="B257" s="234">
        <v>106</v>
      </c>
      <c r="C257" s="234" t="s">
        <v>432</v>
      </c>
      <c r="D257" s="221" t="s">
        <v>17</v>
      </c>
      <c r="E257" s="221">
        <v>1</v>
      </c>
      <c r="F257" s="221" t="s">
        <v>18</v>
      </c>
      <c r="G257" s="221">
        <v>550</v>
      </c>
      <c r="H257" s="221" t="s">
        <v>17</v>
      </c>
      <c r="I257" s="221">
        <v>1</v>
      </c>
      <c r="J257" s="221" t="s">
        <v>18</v>
      </c>
      <c r="K257" s="221">
        <v>150</v>
      </c>
      <c r="L257" s="221" t="s">
        <v>496</v>
      </c>
      <c r="M257" s="226"/>
      <c r="N257" s="226">
        <v>47</v>
      </c>
      <c r="O257" s="234" t="s">
        <v>27</v>
      </c>
      <c r="P257" s="226">
        <v>21</v>
      </c>
      <c r="Q257" s="226">
        <v>15</v>
      </c>
      <c r="R257" s="221" t="s">
        <v>30</v>
      </c>
      <c r="S257" s="226"/>
      <c r="T257" s="226">
        <v>47</v>
      </c>
      <c r="U257" s="234" t="s">
        <v>27</v>
      </c>
      <c r="V257" s="226">
        <v>21</v>
      </c>
      <c r="W257" s="226">
        <v>15</v>
      </c>
      <c r="X257" s="221" t="s">
        <v>30</v>
      </c>
      <c r="Y257" s="234" t="s">
        <v>420</v>
      </c>
      <c r="Z257" s="147" t="s">
        <v>967</v>
      </c>
    </row>
    <row r="258" spans="1:29" ht="20.100000000000001" customHeight="1">
      <c r="A258" s="261">
        <v>5</v>
      </c>
      <c r="B258" s="234">
        <v>107</v>
      </c>
      <c r="C258" s="234" t="s">
        <v>433</v>
      </c>
      <c r="D258" s="221" t="s">
        <v>17</v>
      </c>
      <c r="E258" s="221">
        <v>1</v>
      </c>
      <c r="F258" s="221" t="s">
        <v>18</v>
      </c>
      <c r="G258" s="221">
        <v>708</v>
      </c>
      <c r="H258" s="221" t="s">
        <v>17</v>
      </c>
      <c r="I258" s="221">
        <v>1</v>
      </c>
      <c r="J258" s="221" t="s">
        <v>18</v>
      </c>
      <c r="K258" s="221">
        <v>160</v>
      </c>
      <c r="L258" s="221" t="s">
        <v>488</v>
      </c>
      <c r="M258" s="226">
        <v>205</v>
      </c>
      <c r="N258" s="226"/>
      <c r="O258" s="234" t="s">
        <v>27</v>
      </c>
      <c r="P258" s="226">
        <v>5.5</v>
      </c>
      <c r="Q258" s="226">
        <v>3.5</v>
      </c>
      <c r="R258" s="221" t="s">
        <v>30</v>
      </c>
      <c r="S258" s="226">
        <v>205</v>
      </c>
      <c r="T258" s="226"/>
      <c r="U258" s="234" t="s">
        <v>27</v>
      </c>
      <c r="V258" s="226">
        <v>5.5</v>
      </c>
      <c r="W258" s="226">
        <v>3.5</v>
      </c>
      <c r="X258" s="221" t="s">
        <v>30</v>
      </c>
      <c r="Y258" s="234" t="s">
        <v>420</v>
      </c>
      <c r="Z258" s="147" t="s">
        <v>967</v>
      </c>
    </row>
    <row r="259" spans="1:29" ht="20.100000000000001" customHeight="1">
      <c r="A259" s="261">
        <v>6</v>
      </c>
      <c r="B259" s="234">
        <v>111</v>
      </c>
      <c r="C259" s="234" t="s">
        <v>75</v>
      </c>
      <c r="D259" s="221" t="s">
        <v>17</v>
      </c>
      <c r="E259" s="221">
        <v>2</v>
      </c>
      <c r="F259" s="221" t="s">
        <v>18</v>
      </c>
      <c r="G259" s="221">
        <v>430</v>
      </c>
      <c r="H259" s="221" t="s">
        <v>17</v>
      </c>
      <c r="I259" s="221">
        <v>2</v>
      </c>
      <c r="J259" s="221" t="s">
        <v>18</v>
      </c>
      <c r="K259" s="221">
        <v>900</v>
      </c>
      <c r="L259" s="221" t="s">
        <v>496</v>
      </c>
      <c r="M259" s="226"/>
      <c r="N259" s="226">
        <v>413</v>
      </c>
      <c r="O259" s="234" t="s">
        <v>27</v>
      </c>
      <c r="P259" s="226">
        <v>5.5</v>
      </c>
      <c r="Q259" s="226">
        <v>3.5</v>
      </c>
      <c r="R259" s="221" t="s">
        <v>30</v>
      </c>
      <c r="S259" s="226"/>
      <c r="T259" s="226">
        <v>413</v>
      </c>
      <c r="U259" s="234" t="s">
        <v>27</v>
      </c>
      <c r="V259" s="226">
        <v>5.5</v>
      </c>
      <c r="W259" s="226">
        <v>3.5</v>
      </c>
      <c r="X259" s="221" t="s">
        <v>30</v>
      </c>
      <c r="Y259" s="234" t="s">
        <v>420</v>
      </c>
      <c r="Z259" s="147" t="s">
        <v>967</v>
      </c>
    </row>
    <row r="260" spans="1:29" s="291" customFormat="1" ht="20.100000000000001" customHeight="1">
      <c r="A260" s="261">
        <v>7</v>
      </c>
      <c r="B260" s="235">
        <v>115</v>
      </c>
      <c r="C260" s="235" t="s">
        <v>46</v>
      </c>
      <c r="D260" s="223" t="s">
        <v>17</v>
      </c>
      <c r="E260" s="223">
        <v>3</v>
      </c>
      <c r="F260" s="223" t="s">
        <v>18</v>
      </c>
      <c r="G260" s="318" t="s">
        <v>486</v>
      </c>
      <c r="H260" s="223"/>
      <c r="I260" s="223"/>
      <c r="J260" s="223"/>
      <c r="K260" s="223"/>
      <c r="L260" s="223" t="s">
        <v>496</v>
      </c>
      <c r="M260" s="231"/>
      <c r="N260" s="231">
        <v>152</v>
      </c>
      <c r="O260" s="235" t="s">
        <v>27</v>
      </c>
      <c r="P260" s="231">
        <v>2.5</v>
      </c>
      <c r="Q260" s="231">
        <v>1.5</v>
      </c>
      <c r="R260" s="223" t="s">
        <v>48</v>
      </c>
      <c r="S260" s="231"/>
      <c r="T260" s="231">
        <v>152</v>
      </c>
      <c r="U260" s="235" t="s">
        <v>27</v>
      </c>
      <c r="V260" s="231">
        <v>2.5</v>
      </c>
      <c r="W260" s="231">
        <v>1.5</v>
      </c>
      <c r="X260" s="223" t="s">
        <v>48</v>
      </c>
      <c r="Y260" s="235" t="s">
        <v>420</v>
      </c>
      <c r="Z260" s="146" t="s">
        <v>968</v>
      </c>
      <c r="AC260" s="194"/>
    </row>
    <row r="261" spans="1:29" s="291" customFormat="1" ht="20.100000000000001" customHeight="1">
      <c r="A261" s="261">
        <v>8</v>
      </c>
      <c r="B261" s="235">
        <v>119</v>
      </c>
      <c r="C261" s="235" t="s">
        <v>46</v>
      </c>
      <c r="D261" s="223" t="s">
        <v>17</v>
      </c>
      <c r="E261" s="223">
        <v>3</v>
      </c>
      <c r="F261" s="223" t="s">
        <v>18</v>
      </c>
      <c r="G261" s="223">
        <v>630</v>
      </c>
      <c r="H261" s="223"/>
      <c r="I261" s="223"/>
      <c r="J261" s="223"/>
      <c r="K261" s="223"/>
      <c r="L261" s="223" t="s">
        <v>496</v>
      </c>
      <c r="M261" s="231"/>
      <c r="N261" s="231">
        <v>575</v>
      </c>
      <c r="O261" s="235" t="s">
        <v>27</v>
      </c>
      <c r="P261" s="231">
        <v>2.5</v>
      </c>
      <c r="Q261" s="231">
        <v>1.5</v>
      </c>
      <c r="R261" s="223" t="s">
        <v>26</v>
      </c>
      <c r="S261" s="231"/>
      <c r="T261" s="231">
        <v>575</v>
      </c>
      <c r="U261" s="235" t="s">
        <v>27</v>
      </c>
      <c r="V261" s="231">
        <v>2.5</v>
      </c>
      <c r="W261" s="231">
        <v>1.5</v>
      </c>
      <c r="X261" s="223" t="s">
        <v>26</v>
      </c>
      <c r="Y261" s="235" t="s">
        <v>420</v>
      </c>
      <c r="Z261" s="146" t="s">
        <v>968</v>
      </c>
      <c r="AC261" s="194"/>
    </row>
    <row r="262" spans="1:29" ht="20.100000000000001" customHeight="1">
      <c r="A262" s="261">
        <v>9</v>
      </c>
      <c r="B262" s="234">
        <v>119</v>
      </c>
      <c r="C262" s="224" t="s">
        <v>434</v>
      </c>
      <c r="D262" s="221" t="s">
        <v>17</v>
      </c>
      <c r="E262" s="221">
        <v>3</v>
      </c>
      <c r="F262" s="221" t="s">
        <v>18</v>
      </c>
      <c r="G262" s="221">
        <v>630</v>
      </c>
      <c r="H262" s="221" t="s">
        <v>17</v>
      </c>
      <c r="I262" s="221">
        <v>3</v>
      </c>
      <c r="J262" s="221" t="s">
        <v>18</v>
      </c>
      <c r="K262" s="221">
        <v>580</v>
      </c>
      <c r="L262" s="221" t="s">
        <v>488</v>
      </c>
      <c r="M262" s="226">
        <v>212</v>
      </c>
      <c r="N262" s="226"/>
      <c r="O262" s="234" t="s">
        <v>27</v>
      </c>
      <c r="P262" s="226">
        <v>2.5</v>
      </c>
      <c r="Q262" s="226">
        <v>1.5</v>
      </c>
      <c r="R262" s="221" t="s">
        <v>30</v>
      </c>
      <c r="S262" s="226">
        <v>212</v>
      </c>
      <c r="T262" s="226"/>
      <c r="U262" s="234" t="s">
        <v>27</v>
      </c>
      <c r="V262" s="226">
        <v>2.5</v>
      </c>
      <c r="W262" s="226">
        <v>1.5</v>
      </c>
      <c r="X262" s="221" t="s">
        <v>30</v>
      </c>
      <c r="Y262" s="234" t="s">
        <v>420</v>
      </c>
      <c r="Z262" s="147" t="s">
        <v>967</v>
      </c>
    </row>
  </sheetData>
  <autoFilter ref="A1:AA262"/>
  <mergeCells count="19">
    <mergeCell ref="B191:B192"/>
    <mergeCell ref="V3:W3"/>
    <mergeCell ref="X3:X4"/>
    <mergeCell ref="M2:R2"/>
    <mergeCell ref="S2:X2"/>
    <mergeCell ref="L2:L4"/>
    <mergeCell ref="Y2:Y4"/>
    <mergeCell ref="Z2:Z4"/>
    <mergeCell ref="M3:N3"/>
    <mergeCell ref="O3:O4"/>
    <mergeCell ref="P3:Q3"/>
    <mergeCell ref="R3:R4"/>
    <mergeCell ref="S3:T3"/>
    <mergeCell ref="U3:U4"/>
    <mergeCell ref="A2:A4"/>
    <mergeCell ref="B2:B4"/>
    <mergeCell ref="C2:C4"/>
    <mergeCell ref="D2:G4"/>
    <mergeCell ref="H2:K4"/>
  </mergeCells>
  <conditionalFormatting sqref="A142 A239 A253 A5:A64">
    <cfRule type="cellIs" dxfId="81" priority="28" stopIfTrue="1" operator="equal">
      <formula>0</formula>
    </cfRule>
  </conditionalFormatting>
  <conditionalFormatting sqref="AC45">
    <cfRule type="cellIs" dxfId="80" priority="26" stopIfTrue="1" operator="equal">
      <formula>0</formula>
    </cfRule>
  </conditionalFormatting>
  <conditionalFormatting sqref="AC60">
    <cfRule type="cellIs" dxfId="79" priority="25" stopIfTrue="1" operator="equal">
      <formula>0</formula>
    </cfRule>
  </conditionalFormatting>
  <conditionalFormatting sqref="AC64">
    <cfRule type="cellIs" dxfId="78" priority="24" stopIfTrue="1" operator="equal">
      <formula>0</formula>
    </cfRule>
  </conditionalFormatting>
  <conditionalFormatting sqref="AC142">
    <cfRule type="cellIs" dxfId="77" priority="23" stopIfTrue="1" operator="equal">
      <formula>0</formula>
    </cfRule>
  </conditionalFormatting>
  <conditionalFormatting sqref="AC239">
    <cfRule type="cellIs" dxfId="76" priority="22" stopIfTrue="1" operator="equal">
      <formula>0</formula>
    </cfRule>
  </conditionalFormatting>
  <conditionalFormatting sqref="AC253">
    <cfRule type="cellIs" dxfId="75" priority="21" stopIfTrue="1" operator="equal">
      <formula>0</formula>
    </cfRule>
  </conditionalFormatting>
  <conditionalFormatting sqref="C45">
    <cfRule type="cellIs" dxfId="74" priority="20" stopIfTrue="1" operator="equal">
      <formula>0</formula>
    </cfRule>
  </conditionalFormatting>
  <conditionalFormatting sqref="C60">
    <cfRule type="cellIs" dxfId="73" priority="19" stopIfTrue="1" operator="equal">
      <formula>0</formula>
    </cfRule>
  </conditionalFormatting>
  <conditionalFormatting sqref="C64">
    <cfRule type="cellIs" dxfId="72" priority="18" stopIfTrue="1" operator="equal">
      <formula>0</formula>
    </cfRule>
  </conditionalFormatting>
  <conditionalFormatting sqref="C78">
    <cfRule type="cellIs" dxfId="71" priority="17" stopIfTrue="1" operator="equal">
      <formula>0</formula>
    </cfRule>
  </conditionalFormatting>
  <conditionalFormatting sqref="C142">
    <cfRule type="cellIs" dxfId="70" priority="16" stopIfTrue="1" operator="equal">
      <formula>0</formula>
    </cfRule>
  </conditionalFormatting>
  <conditionalFormatting sqref="C239">
    <cfRule type="cellIs" dxfId="69" priority="15" stopIfTrue="1" operator="equal">
      <formula>0</formula>
    </cfRule>
  </conditionalFormatting>
  <conditionalFormatting sqref="C253">
    <cfRule type="cellIs" dxfId="68" priority="14" stopIfTrue="1" operator="equal">
      <formula>0</formula>
    </cfRule>
  </conditionalFormatting>
  <conditionalFormatting sqref="C5">
    <cfRule type="cellIs" dxfId="67" priority="13" stopIfTrue="1" operator="equal">
      <formula>0</formula>
    </cfRule>
  </conditionalFormatting>
  <conditionalFormatting sqref="AA5">
    <cfRule type="cellIs" dxfId="66" priority="12" stopIfTrue="1" operator="equal">
      <formula>0</formula>
    </cfRule>
  </conditionalFormatting>
  <conditionalFormatting sqref="AA45">
    <cfRule type="cellIs" dxfId="65" priority="11" stopIfTrue="1" operator="equal">
      <formula>0</formula>
    </cfRule>
  </conditionalFormatting>
  <conditionalFormatting sqref="C6">
    <cfRule type="cellIs" dxfId="64" priority="8" stopIfTrue="1" operator="equal">
      <formula>0</formula>
    </cfRule>
  </conditionalFormatting>
  <conditionalFormatting sqref="C9">
    <cfRule type="cellIs" dxfId="63" priority="7" stopIfTrue="1" operator="equal">
      <formula>0</formula>
    </cfRule>
  </conditionalFormatting>
  <conditionalFormatting sqref="C8">
    <cfRule type="cellIs" dxfId="62" priority="10" stopIfTrue="1" operator="equal">
      <formula>0</formula>
    </cfRule>
  </conditionalFormatting>
  <conditionalFormatting sqref="C7">
    <cfRule type="cellIs" dxfId="61" priority="9" stopIfTrue="1" operator="equal">
      <formula>0</formula>
    </cfRule>
  </conditionalFormatting>
  <conditionalFormatting sqref="AA60">
    <cfRule type="cellIs" dxfId="60" priority="6" stopIfTrue="1" operator="equal">
      <formula>0</formula>
    </cfRule>
  </conditionalFormatting>
  <conditionalFormatting sqref="AA64">
    <cfRule type="cellIs" dxfId="59" priority="5" stopIfTrue="1" operator="equal">
      <formula>0</formula>
    </cfRule>
  </conditionalFormatting>
  <conditionalFormatting sqref="AA78">
    <cfRule type="cellIs" dxfId="58" priority="4" stopIfTrue="1" operator="equal">
      <formula>0</formula>
    </cfRule>
  </conditionalFormatting>
  <conditionalFormatting sqref="AA142">
    <cfRule type="cellIs" dxfId="57" priority="3" stopIfTrue="1" operator="equal">
      <formula>0</formula>
    </cfRule>
  </conditionalFormatting>
  <conditionalFormatting sqref="AA239">
    <cfRule type="cellIs" dxfId="56" priority="2" stopIfTrue="1" operator="equal">
      <formula>0</formula>
    </cfRule>
  </conditionalFormatting>
  <conditionalFormatting sqref="AA253">
    <cfRule type="cellIs" dxfId="55" priority="1" stopIfTrue="1" operator="equal">
      <formula>0</formula>
    </cfRule>
  </conditionalFormatting>
  <printOptions horizontalCentered="1"/>
  <pageMargins left="0.25" right="0.25" top="0.85" bottom="0.5" header="0.3" footer="0.3"/>
  <pageSetup paperSize="9" scale="60" orientation="landscape" horizontalDpi="300" verticalDpi="300" r:id="rId1"/>
  <headerFooter>
    <oddHeader>&amp;R&amp;11ĐIỀU CHỈNH QUY HOẠCH CÁC ĐIỂM ĐẤU NỐI VÀO CÁC TUYẾN QUỐC LỘQUA ĐỊA BÀN TỈNH VĨNH LONG&amp;14&amp;"Times New Roman,Đậm"&amp;11BÁO CÁO CHÍNH</oddHeader>
    <oddFooter>&amp;L&amp;11TRUNG TÂM NGHIÊN CỨU PHÁT TRIỂN ĐÔ THỊ VÀ GIAO THÔNG VẬN TẢI&amp;R&amp;P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QL53</vt:lpstr>
      <vt:lpstr>QL54</vt:lpstr>
      <vt:lpstr>QL57</vt:lpstr>
      <vt:lpstr>QL80</vt:lpstr>
      <vt:lpstr>QL1A (TRANH)</vt:lpstr>
      <vt:lpstr>QL1A</vt:lpstr>
      <vt:lpstr>QL1A (TX.Bình Minh)</vt:lpstr>
      <vt:lpstr>Thong ke CHXD</vt:lpstr>
      <vt:lpstr>HT CT Đường (2)</vt:lpstr>
      <vt:lpstr>DS trinh phe duyet</vt:lpstr>
      <vt:lpstr>QH CHXD</vt:lpstr>
      <vt:lpstr>Tong hop Thoa thuan de xuat</vt:lpstr>
      <vt:lpstr>'DS trinh phe duyet'!Print_Area</vt:lpstr>
      <vt:lpstr>'HT CT Đường (2)'!Print_Area</vt:lpstr>
      <vt:lpstr>'QH CHXD'!Print_Area</vt:lpstr>
      <vt:lpstr>'DS trinh phe duyet'!Print_Titles</vt:lpstr>
      <vt:lpstr>'HT CT Đường (2)'!Print_Titles</vt:lpstr>
      <vt:lpstr>'QH CHXD'!Print_Titles</vt:lpstr>
      <vt:lpstr>'Thong ke CHXD'!Print_Titles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 Laptop</dc:creator>
  <cp:lastModifiedBy>Windows User</cp:lastModifiedBy>
  <cp:lastPrinted>2022-05-09T08:22:26Z</cp:lastPrinted>
  <dcterms:created xsi:type="dcterms:W3CDTF">2016-05-04T09:45:06Z</dcterms:created>
  <dcterms:modified xsi:type="dcterms:W3CDTF">2022-05-30T07:46:10Z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4e4f31dd043a41d88e4a083836154f29.psdsxs" Id="Rc2b534aaff2249ea" /></Relationships>
</file>